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35" windowWidth="14550" windowHeight="8805" tabRatio="533" activeTab="5"/>
  </bookViews>
  <sheets>
    <sheet name="Totale" sheetId="1" r:id="rId1"/>
    <sheet name="Laufleistung" sheetId="2" r:id="rId2"/>
    <sheet name="Teamkilometer" sheetId="3" r:id="rId3"/>
    <sheet name="Rangliste" sheetId="4" r:id="rId4"/>
    <sheet name="Wochen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</sheets>
  <definedNames>
    <definedName name="Bernd_Hohn">'Totale'!$B$14:$G$14</definedName>
    <definedName name="Detlef_Kleuver">'Totale'!$B$6:$G$6</definedName>
    <definedName name="_xlnm.Print_Area" localSheetId="0">'Totale'!$A$1:$H$19</definedName>
    <definedName name="Hubert_Kunze">'Totale'!$B$10:$G$10</definedName>
    <definedName name="Jens_Goldbeck">'Totale'!$B$7:$G$7</definedName>
    <definedName name="Jürgen_Gottschalk">'Totale'!$B$8:$G$8</definedName>
    <definedName name="Manfred_Wrobel">'Totale'!$B$9:$G$9</definedName>
    <definedName name="Peter_Hallerbach">'Totale'!$B$13:$G$13</definedName>
    <definedName name="Peter_Philipp">'Totale'!$B$11:$G$11</definedName>
    <definedName name="Sortieren" localSheetId="12">'2013'!$A$3:$BB$15</definedName>
    <definedName name="Sortieren" localSheetId="11">'2014'!$A$3:$BB$14</definedName>
    <definedName name="Sortieren" localSheetId="10">'2015'!$A$3:$BA$13</definedName>
    <definedName name="Sortieren" localSheetId="9">'2016'!$A$3:$BC$13</definedName>
    <definedName name="Sortieren" localSheetId="8">'2017'!$A$3:$BC$13</definedName>
    <definedName name="Sortieren" localSheetId="7">'2018'!$A$3:$BB$12</definedName>
    <definedName name="Sortieren" localSheetId="6">'2019'!$A$3:$BA$13</definedName>
    <definedName name="Sortieren" localSheetId="5">'2020'!$A$3:$BG$12</definedName>
    <definedName name="Sortieren">'2012'!$A$3:$BB$15</definedName>
    <definedName name="Volker_Berg">'Totale'!$B$4:$G$4</definedName>
    <definedName name="Wolfgang_Kahlke">'Totale'!$B$5:$G$5</definedName>
    <definedName name="Wolfgang_Kehler">'Totale'!$B$19:$G$19</definedName>
    <definedName name="Wolfgang_Mai">'Totale'!$B$12:$G$12</definedName>
  </definedNames>
  <calcPr fullCalcOnLoad="1"/>
</workbook>
</file>

<file path=xl/sharedStrings.xml><?xml version="1.0" encoding="utf-8"?>
<sst xmlns="http://schemas.openxmlformats.org/spreadsheetml/2006/main" count="596" uniqueCount="74">
  <si>
    <t>Peter Philipp</t>
  </si>
  <si>
    <t>Wolfgang Kahlke</t>
  </si>
  <si>
    <t>Detlef Kleuver</t>
  </si>
  <si>
    <t>Manfred Wrobel</t>
  </si>
  <si>
    <t>Wolfgang Kehler</t>
  </si>
  <si>
    <t>Volker Berg</t>
  </si>
  <si>
    <t>Hubert Kunze</t>
  </si>
  <si>
    <t>Bernd Hohn</t>
  </si>
  <si>
    <t>Jens Goldbeck</t>
  </si>
  <si>
    <t>Peter Hallerbach</t>
  </si>
  <si>
    <t>Jürgen Gottschalk</t>
  </si>
  <si>
    <t>Wolfgang Mai</t>
  </si>
  <si>
    <t>x</t>
  </si>
  <si>
    <t>Rest 2002</t>
  </si>
  <si>
    <t>Total 2003</t>
  </si>
  <si>
    <t>2002</t>
  </si>
  <si>
    <t>2003</t>
  </si>
  <si>
    <t>Beteiligung</t>
  </si>
  <si>
    <t>Summen [km]</t>
  </si>
  <si>
    <t>ê</t>
  </si>
  <si>
    <t>Streckenlänge</t>
  </si>
  <si>
    <t>Sortierung</t>
  </si>
  <si>
    <t>Total 2004</t>
  </si>
  <si>
    <t>2004</t>
  </si>
  <si>
    <t>Jahres km</t>
  </si>
  <si>
    <t>AVG</t>
  </si>
  <si>
    <t>Lauf-Teilnehmer #</t>
  </si>
  <si>
    <t>2005</t>
  </si>
  <si>
    <t>Gesamt km</t>
  </si>
  <si>
    <t>Total 2005</t>
  </si>
  <si>
    <t>2006</t>
  </si>
  <si>
    <t>Total 2006</t>
  </si>
  <si>
    <t>2007</t>
  </si>
  <si>
    <t>Total 2007</t>
  </si>
  <si>
    <t>Sascha Radermacher</t>
  </si>
  <si>
    <t>2008</t>
  </si>
  <si>
    <t>Total 2008</t>
  </si>
  <si>
    <t>Jan Bechtel</t>
  </si>
  <si>
    <t>Total 2009</t>
  </si>
  <si>
    <t>Gesamt Kilometer</t>
  </si>
  <si>
    <t>2010</t>
  </si>
  <si>
    <t>2009</t>
  </si>
  <si>
    <t>Total 2010</t>
  </si>
  <si>
    <t>Laufwoche:</t>
  </si>
  <si>
    <t>Maximalwert</t>
  </si>
  <si>
    <t>Total 2011</t>
  </si>
  <si>
    <t>2011</t>
  </si>
  <si>
    <t>Dietrich Bauer</t>
  </si>
  <si>
    <t>Total 2013</t>
  </si>
  <si>
    <t>2012</t>
  </si>
  <si>
    <t>Total 2012</t>
  </si>
  <si>
    <t>2013</t>
  </si>
  <si>
    <t>-</t>
  </si>
  <si>
    <t>2014</t>
  </si>
  <si>
    <t>2015</t>
  </si>
  <si>
    <t>Total 2015</t>
  </si>
  <si>
    <t>Total 2014</t>
  </si>
  <si>
    <t>Rad</t>
  </si>
  <si>
    <t>2016</t>
  </si>
  <si>
    <t>Total 2016</t>
  </si>
  <si>
    <t>Beteiligung  [%]</t>
  </si>
  <si>
    <t>Beteiligung [#]</t>
  </si>
  <si>
    <t>Werner Levermann</t>
  </si>
  <si>
    <t>2017</t>
  </si>
  <si>
    <t>Total 2017</t>
  </si>
  <si>
    <t>2018</t>
  </si>
  <si>
    <t>Total</t>
  </si>
  <si>
    <t>2019</t>
  </si>
  <si>
    <t>Wochen</t>
  </si>
  <si>
    <t>Total [km]</t>
  </si>
  <si>
    <t>Streckenlänge [km]</t>
  </si>
  <si>
    <t>2020</t>
  </si>
  <si>
    <t>Kölner Team-Läufe</t>
  </si>
  <si>
    <t>Home-Office Läufe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</si>
</sst>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h:mm:ss"/>
    <numFmt numFmtId="184" formatCode="d/\ mmm/\ yy"/>
    <numFmt numFmtId="185" formatCode="mmm\ yyyy"/>
    <numFmt numFmtId="186" formatCode="0.0"/>
    <numFmt numFmtId="187" formatCode="0.0000"/>
    <numFmt numFmtId="188" formatCode="0.000"/>
    <numFmt numFmtId="189" formatCode="0.0%"/>
  </numFmts>
  <fonts count="44">
    <font>
      <sz val="10"/>
      <name val="Arial"/>
      <family val="0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textRotation="90"/>
    </xf>
    <xf numFmtId="18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textRotation="90"/>
    </xf>
    <xf numFmtId="184" fontId="0" fillId="0" borderId="0" xfId="0" applyNumberFormat="1" applyAlignment="1">
      <alignment textRotation="90"/>
    </xf>
    <xf numFmtId="184" fontId="0" fillId="33" borderId="10" xfId="0" applyNumberFormat="1" applyFill="1" applyBorder="1" applyAlignment="1">
      <alignment textRotation="90"/>
    </xf>
    <xf numFmtId="9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184" fontId="0" fillId="33" borderId="12" xfId="0" applyNumberFormat="1" applyFill="1" applyBorder="1" applyAlignment="1">
      <alignment textRotation="90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184" fontId="0" fillId="34" borderId="13" xfId="0" applyNumberFormat="1" applyFill="1" applyBorder="1" applyAlignment="1">
      <alignment textRotation="90"/>
    </xf>
    <xf numFmtId="184" fontId="0" fillId="34" borderId="0" xfId="0" applyNumberFormat="1" applyFill="1" applyBorder="1" applyAlignment="1">
      <alignment textRotation="90"/>
    </xf>
    <xf numFmtId="184" fontId="0" fillId="34" borderId="10" xfId="0" applyNumberFormat="1" applyFill="1" applyBorder="1" applyAlignment="1">
      <alignment textRotation="90"/>
    </xf>
    <xf numFmtId="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84" fontId="0" fillId="34" borderId="10" xfId="0" applyNumberFormat="1" applyFill="1" applyBorder="1" applyAlignment="1">
      <alignment horizontal="center" textRotation="90"/>
    </xf>
    <xf numFmtId="0" fontId="0" fillId="34" borderId="10" xfId="0" applyFill="1" applyBorder="1" applyAlignment="1">
      <alignment horizontal="center"/>
    </xf>
    <xf numFmtId="1" fontId="0" fillId="35" borderId="11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84" fontId="0" fillId="35" borderId="10" xfId="0" applyNumberFormat="1" applyFill="1" applyBorder="1" applyAlignment="1">
      <alignment textRotation="90"/>
    </xf>
    <xf numFmtId="0" fontId="0" fillId="0" borderId="0" xfId="0" applyAlignment="1">
      <alignment horizontal="center"/>
    </xf>
    <xf numFmtId="184" fontId="0" fillId="36" borderId="10" xfId="0" applyNumberFormat="1" applyFill="1" applyBorder="1" applyAlignment="1">
      <alignment textRotation="90"/>
    </xf>
    <xf numFmtId="1" fontId="0" fillId="36" borderId="10" xfId="0" applyNumberFormat="1" applyFill="1" applyBorder="1" applyAlignment="1">
      <alignment/>
    </xf>
    <xf numFmtId="186" fontId="0" fillId="36" borderId="10" xfId="0" applyNumberFormat="1" applyFill="1" applyBorder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4" fillId="0" borderId="14" xfId="0" applyFont="1" applyFill="1" applyBorder="1" applyAlignment="1">
      <alignment horizontal="right"/>
    </xf>
    <xf numFmtId="9" fontId="0" fillId="0" borderId="10" xfId="0" applyNumberFormat="1" applyBorder="1" applyAlignment="1">
      <alignment/>
    </xf>
    <xf numFmtId="184" fontId="0" fillId="37" borderId="10" xfId="0" applyNumberFormat="1" applyFill="1" applyBorder="1" applyAlignment="1">
      <alignment textRotation="90"/>
    </xf>
    <xf numFmtId="1" fontId="0" fillId="37" borderId="11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84" fontId="0" fillId="0" borderId="15" xfId="0" applyNumberFormat="1" applyFill="1" applyBorder="1" applyAlignment="1">
      <alignment textRotation="9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84" fontId="5" fillId="34" borderId="13" xfId="0" applyNumberFormat="1" applyFont="1" applyFill="1" applyBorder="1" applyAlignment="1">
      <alignment textRotation="90"/>
    </xf>
    <xf numFmtId="0" fontId="4" fillId="0" borderId="0" xfId="0" applyFont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0" xfId="0" applyNumberFormat="1" applyAlignment="1">
      <alignment/>
    </xf>
    <xf numFmtId="186" fontId="0" fillId="36" borderId="0" xfId="0" applyNumberFormat="1" applyFill="1" applyAlignment="1">
      <alignment/>
    </xf>
    <xf numFmtId="189" fontId="0" fillId="36" borderId="0" xfId="0" applyNumberFormat="1" applyFill="1" applyAlignment="1">
      <alignment/>
    </xf>
    <xf numFmtId="184" fontId="5" fillId="0" borderId="23" xfId="0" applyNumberFormat="1" applyFont="1" applyFill="1" applyBorder="1" applyAlignment="1">
      <alignment textRotation="90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34" borderId="10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86" fontId="30" fillId="26" borderId="2" xfId="40" applyNumberFormat="1" applyAlignment="1">
      <alignment/>
    </xf>
    <xf numFmtId="189" fontId="30" fillId="26" borderId="2" xfId="40" applyNumberFormat="1" applyAlignment="1">
      <alignment/>
    </xf>
    <xf numFmtId="0" fontId="0" fillId="38" borderId="0" xfId="0" applyFill="1" applyAlignment="1">
      <alignment/>
    </xf>
    <xf numFmtId="184" fontId="0" fillId="16" borderId="10" xfId="0" applyNumberFormat="1" applyFill="1" applyBorder="1" applyAlignment="1">
      <alignment textRotation="90"/>
    </xf>
    <xf numFmtId="1" fontId="0" fillId="16" borderId="10" xfId="0" applyNumberFormat="1" applyFill="1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Font="1" applyBorder="1" applyAlignment="1" quotePrefix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Die summierten Donnerstags-Trainingskilometer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5875"/>
          <c:w val="0.976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Wochen!$A$19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Wochen!$B$19:$AW$19</c:f>
              <c:numCache>
                <c:ptCount val="48"/>
                <c:pt idx="0">
                  <c:v>64</c:v>
                </c:pt>
                <c:pt idx="1">
                  <c:v>139</c:v>
                </c:pt>
                <c:pt idx="2">
                  <c:v>139</c:v>
                </c:pt>
                <c:pt idx="3">
                  <c:v>139</c:v>
                </c:pt>
                <c:pt idx="4">
                  <c:v>236</c:v>
                </c:pt>
                <c:pt idx="5">
                  <c:v>331</c:v>
                </c:pt>
                <c:pt idx="6">
                  <c:v>434.5</c:v>
                </c:pt>
                <c:pt idx="7">
                  <c:v>514.5</c:v>
                </c:pt>
                <c:pt idx="8">
                  <c:v>577.5</c:v>
                </c:pt>
                <c:pt idx="9">
                  <c:v>638.5</c:v>
                </c:pt>
                <c:pt idx="10">
                  <c:v>706.5</c:v>
                </c:pt>
                <c:pt idx="11">
                  <c:v>815.8</c:v>
                </c:pt>
                <c:pt idx="12">
                  <c:v>899.8</c:v>
                </c:pt>
                <c:pt idx="13">
                  <c:v>1014.5</c:v>
                </c:pt>
                <c:pt idx="14">
                  <c:v>1116.5</c:v>
                </c:pt>
                <c:pt idx="15">
                  <c:v>1232.5</c:v>
                </c:pt>
                <c:pt idx="16">
                  <c:v>1347.5</c:v>
                </c:pt>
                <c:pt idx="17">
                  <c:v>1395.5</c:v>
                </c:pt>
                <c:pt idx="18">
                  <c:v>1485.5</c:v>
                </c:pt>
                <c:pt idx="19">
                  <c:v>1572.5</c:v>
                </c:pt>
                <c:pt idx="20">
                  <c:v>1655.5</c:v>
                </c:pt>
                <c:pt idx="21">
                  <c:v>1717.5</c:v>
                </c:pt>
                <c:pt idx="22">
                  <c:v>1751.7</c:v>
                </c:pt>
                <c:pt idx="23">
                  <c:v>1843.7</c:v>
                </c:pt>
                <c:pt idx="24">
                  <c:v>1926.2</c:v>
                </c:pt>
                <c:pt idx="25">
                  <c:v>1980.2</c:v>
                </c:pt>
                <c:pt idx="26">
                  <c:v>2122.7</c:v>
                </c:pt>
                <c:pt idx="27">
                  <c:v>2182.7</c:v>
                </c:pt>
                <c:pt idx="28">
                  <c:v>2224.7</c:v>
                </c:pt>
                <c:pt idx="29">
                  <c:v>2292.7</c:v>
                </c:pt>
                <c:pt idx="30">
                  <c:v>2360.2</c:v>
                </c:pt>
                <c:pt idx="31">
                  <c:v>2455.2</c:v>
                </c:pt>
                <c:pt idx="32">
                  <c:v>2523.7</c:v>
                </c:pt>
                <c:pt idx="33">
                  <c:v>2637.8999999999996</c:v>
                </c:pt>
                <c:pt idx="34">
                  <c:v>2743.3999999999996</c:v>
                </c:pt>
                <c:pt idx="35">
                  <c:v>2796.3999999999996</c:v>
                </c:pt>
                <c:pt idx="36">
                  <c:v>2822.3999999999996</c:v>
                </c:pt>
                <c:pt idx="37">
                  <c:v>2870.3999999999996</c:v>
                </c:pt>
                <c:pt idx="38">
                  <c:v>2945.8999999999996</c:v>
                </c:pt>
                <c:pt idx="39">
                  <c:v>3040.8999999999996</c:v>
                </c:pt>
                <c:pt idx="40">
                  <c:v>3128.3999999999996</c:v>
                </c:pt>
                <c:pt idx="41">
                  <c:v>3203.3999999999996</c:v>
                </c:pt>
                <c:pt idx="42">
                  <c:v>3302.3999999999996</c:v>
                </c:pt>
                <c:pt idx="43">
                  <c:v>3375.3999999999996</c:v>
                </c:pt>
                <c:pt idx="44">
                  <c:v>3418.3999999999996</c:v>
                </c:pt>
                <c:pt idx="45">
                  <c:v>3487.3999999999996</c:v>
                </c:pt>
                <c:pt idx="46">
                  <c:v>3565.3999999999996</c:v>
                </c:pt>
                <c:pt idx="47">
                  <c:v>3682.3999999999996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Wochen!$A$18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Wochen!$B$18:$AX$18</c:f>
              <c:numCache>
                <c:ptCount val="49"/>
                <c:pt idx="0">
                  <c:v>72</c:v>
                </c:pt>
                <c:pt idx="1">
                  <c:v>137</c:v>
                </c:pt>
                <c:pt idx="2">
                  <c:v>191</c:v>
                </c:pt>
                <c:pt idx="3">
                  <c:v>239</c:v>
                </c:pt>
                <c:pt idx="4">
                  <c:v>320</c:v>
                </c:pt>
                <c:pt idx="5">
                  <c:v>441</c:v>
                </c:pt>
                <c:pt idx="6">
                  <c:v>492.5</c:v>
                </c:pt>
                <c:pt idx="7">
                  <c:v>568</c:v>
                </c:pt>
                <c:pt idx="8">
                  <c:v>651</c:v>
                </c:pt>
                <c:pt idx="9">
                  <c:v>707</c:v>
                </c:pt>
                <c:pt idx="10">
                  <c:v>768</c:v>
                </c:pt>
                <c:pt idx="11">
                  <c:v>843.5</c:v>
                </c:pt>
                <c:pt idx="12">
                  <c:v>895.5</c:v>
                </c:pt>
                <c:pt idx="13">
                  <c:v>948.5</c:v>
                </c:pt>
                <c:pt idx="14">
                  <c:v>1016.9</c:v>
                </c:pt>
                <c:pt idx="15">
                  <c:v>1062.9</c:v>
                </c:pt>
                <c:pt idx="16">
                  <c:v>1086.9</c:v>
                </c:pt>
                <c:pt idx="17">
                  <c:v>1147.9</c:v>
                </c:pt>
                <c:pt idx="18">
                  <c:v>1195.9</c:v>
                </c:pt>
                <c:pt idx="19">
                  <c:v>1261.9</c:v>
                </c:pt>
                <c:pt idx="20">
                  <c:v>1361.9</c:v>
                </c:pt>
                <c:pt idx="21">
                  <c:v>1462.9</c:v>
                </c:pt>
                <c:pt idx="22">
                  <c:v>1569.9</c:v>
                </c:pt>
                <c:pt idx="23">
                  <c:v>1631.9</c:v>
                </c:pt>
                <c:pt idx="24">
                  <c:v>1693.9</c:v>
                </c:pt>
                <c:pt idx="25">
                  <c:v>1756.9</c:v>
                </c:pt>
                <c:pt idx="26">
                  <c:v>1841.9</c:v>
                </c:pt>
                <c:pt idx="27">
                  <c:v>1891.4</c:v>
                </c:pt>
                <c:pt idx="28">
                  <c:v>1985.9</c:v>
                </c:pt>
                <c:pt idx="29">
                  <c:v>2053.9</c:v>
                </c:pt>
                <c:pt idx="30">
                  <c:v>2133.9</c:v>
                </c:pt>
                <c:pt idx="31">
                  <c:v>2225.9</c:v>
                </c:pt>
                <c:pt idx="32">
                  <c:v>2297.9</c:v>
                </c:pt>
                <c:pt idx="33">
                  <c:v>2337.9</c:v>
                </c:pt>
                <c:pt idx="34">
                  <c:v>2337.9</c:v>
                </c:pt>
                <c:pt idx="35">
                  <c:v>2361.9</c:v>
                </c:pt>
                <c:pt idx="36">
                  <c:v>2462.9</c:v>
                </c:pt>
                <c:pt idx="37">
                  <c:v>2576.9</c:v>
                </c:pt>
                <c:pt idx="38">
                  <c:v>2663.9</c:v>
                </c:pt>
                <c:pt idx="39">
                  <c:v>2728.9</c:v>
                </c:pt>
                <c:pt idx="40">
                  <c:v>2823.9</c:v>
                </c:pt>
                <c:pt idx="41">
                  <c:v>2927.9</c:v>
                </c:pt>
                <c:pt idx="42">
                  <c:v>3000.9</c:v>
                </c:pt>
                <c:pt idx="43">
                  <c:v>3090.9</c:v>
                </c:pt>
                <c:pt idx="44">
                  <c:v>3178.9</c:v>
                </c:pt>
                <c:pt idx="45">
                  <c:v>3244.9</c:v>
                </c:pt>
                <c:pt idx="46">
                  <c:v>3338.4</c:v>
                </c:pt>
                <c:pt idx="47">
                  <c:v>3451.9</c:v>
                </c:pt>
                <c:pt idx="48">
                  <c:v>3481.9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Wochen!$A$17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Wochen!$B$17:$AX$17</c:f>
              <c:numCache>
                <c:ptCount val="49"/>
                <c:pt idx="0">
                  <c:v>114</c:v>
                </c:pt>
                <c:pt idx="1">
                  <c:v>209.6</c:v>
                </c:pt>
                <c:pt idx="2">
                  <c:v>251.6</c:v>
                </c:pt>
                <c:pt idx="3">
                  <c:v>305.6</c:v>
                </c:pt>
                <c:pt idx="4">
                  <c:v>383.6</c:v>
                </c:pt>
                <c:pt idx="5">
                  <c:v>461.6</c:v>
                </c:pt>
                <c:pt idx="6">
                  <c:v>554.6</c:v>
                </c:pt>
                <c:pt idx="7">
                  <c:v>654.6</c:v>
                </c:pt>
                <c:pt idx="8">
                  <c:v>750.2</c:v>
                </c:pt>
                <c:pt idx="9">
                  <c:v>817.7</c:v>
                </c:pt>
                <c:pt idx="10">
                  <c:v>885.7</c:v>
                </c:pt>
                <c:pt idx="11">
                  <c:v>938.2</c:v>
                </c:pt>
                <c:pt idx="12">
                  <c:v>1033.8</c:v>
                </c:pt>
                <c:pt idx="13">
                  <c:v>1128.8</c:v>
                </c:pt>
                <c:pt idx="14">
                  <c:v>1222.8</c:v>
                </c:pt>
                <c:pt idx="15">
                  <c:v>1310.8</c:v>
                </c:pt>
                <c:pt idx="16">
                  <c:v>1385.8</c:v>
                </c:pt>
                <c:pt idx="17">
                  <c:v>1497.8</c:v>
                </c:pt>
                <c:pt idx="18">
                  <c:v>1549.3</c:v>
                </c:pt>
                <c:pt idx="19">
                  <c:v>1617.8</c:v>
                </c:pt>
                <c:pt idx="20">
                  <c:v>1727.3</c:v>
                </c:pt>
                <c:pt idx="21">
                  <c:v>1813.8</c:v>
                </c:pt>
                <c:pt idx="22">
                  <c:v>1850.7</c:v>
                </c:pt>
                <c:pt idx="23">
                  <c:v>1909.7</c:v>
                </c:pt>
                <c:pt idx="24">
                  <c:v>1973.7</c:v>
                </c:pt>
                <c:pt idx="25">
                  <c:v>2028.9</c:v>
                </c:pt>
                <c:pt idx="26">
                  <c:v>2083.1</c:v>
                </c:pt>
                <c:pt idx="27">
                  <c:v>2153.2999999999997</c:v>
                </c:pt>
                <c:pt idx="28">
                  <c:v>2276.2999999999997</c:v>
                </c:pt>
                <c:pt idx="29">
                  <c:v>2331.2999999999997</c:v>
                </c:pt>
                <c:pt idx="30">
                  <c:v>2410.2999999999997</c:v>
                </c:pt>
                <c:pt idx="31">
                  <c:v>2525.2999999999997</c:v>
                </c:pt>
                <c:pt idx="32">
                  <c:v>2651.2999999999997</c:v>
                </c:pt>
                <c:pt idx="33">
                  <c:v>2716.2999999999997</c:v>
                </c:pt>
                <c:pt idx="34">
                  <c:v>2822.2999999999997</c:v>
                </c:pt>
                <c:pt idx="35">
                  <c:v>2895.2999999999997</c:v>
                </c:pt>
                <c:pt idx="36">
                  <c:v>2982.2999999999997</c:v>
                </c:pt>
                <c:pt idx="37">
                  <c:v>3030.2999999999997</c:v>
                </c:pt>
                <c:pt idx="38">
                  <c:v>3165.2999999999997</c:v>
                </c:pt>
                <c:pt idx="39">
                  <c:v>3296.2999999999997</c:v>
                </c:pt>
                <c:pt idx="40">
                  <c:v>3389.2999999999997</c:v>
                </c:pt>
                <c:pt idx="41">
                  <c:v>3497.7999999999997</c:v>
                </c:pt>
                <c:pt idx="42">
                  <c:v>3623.7999999999997</c:v>
                </c:pt>
                <c:pt idx="43">
                  <c:v>3691.7999999999997</c:v>
                </c:pt>
                <c:pt idx="44">
                  <c:v>3788.7999999999997</c:v>
                </c:pt>
                <c:pt idx="45">
                  <c:v>3872.2</c:v>
                </c:pt>
                <c:pt idx="46">
                  <c:v>4006.2</c:v>
                </c:pt>
                <c:pt idx="47">
                  <c:v>4104</c:v>
                </c:pt>
                <c:pt idx="48">
                  <c:v>4188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Wochen!$A$16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Wochen!$B$16:$AX$16</c:f>
              <c:numCache>
                <c:ptCount val="49"/>
                <c:pt idx="0">
                  <c:v>97.39999999999999</c:v>
                </c:pt>
                <c:pt idx="1">
                  <c:v>194.79999999999998</c:v>
                </c:pt>
                <c:pt idx="2">
                  <c:v>297.2</c:v>
                </c:pt>
                <c:pt idx="3">
                  <c:v>377.2</c:v>
                </c:pt>
                <c:pt idx="4">
                  <c:v>447.4</c:v>
                </c:pt>
                <c:pt idx="5">
                  <c:v>587.4</c:v>
                </c:pt>
                <c:pt idx="6">
                  <c:v>713.9</c:v>
                </c:pt>
                <c:pt idx="7">
                  <c:v>789.4</c:v>
                </c:pt>
                <c:pt idx="8">
                  <c:v>908.4</c:v>
                </c:pt>
                <c:pt idx="9">
                  <c:v>1053.8</c:v>
                </c:pt>
                <c:pt idx="10">
                  <c:v>1135.2</c:v>
                </c:pt>
                <c:pt idx="11">
                  <c:v>1219.2</c:v>
                </c:pt>
                <c:pt idx="12">
                  <c:v>1362.2</c:v>
                </c:pt>
                <c:pt idx="13">
                  <c:v>1488.2</c:v>
                </c:pt>
                <c:pt idx="14">
                  <c:v>1609.2</c:v>
                </c:pt>
                <c:pt idx="15">
                  <c:v>1673.7</c:v>
                </c:pt>
                <c:pt idx="16">
                  <c:v>1776.5</c:v>
                </c:pt>
                <c:pt idx="17">
                  <c:v>1911.3</c:v>
                </c:pt>
                <c:pt idx="18">
                  <c:v>2007.7</c:v>
                </c:pt>
                <c:pt idx="19">
                  <c:v>2125.9</c:v>
                </c:pt>
                <c:pt idx="20">
                  <c:v>2252.9</c:v>
                </c:pt>
                <c:pt idx="21">
                  <c:v>2277.9</c:v>
                </c:pt>
                <c:pt idx="22">
                  <c:v>2377.9</c:v>
                </c:pt>
                <c:pt idx="23">
                  <c:v>2482.4</c:v>
                </c:pt>
                <c:pt idx="24">
                  <c:v>2574.4</c:v>
                </c:pt>
                <c:pt idx="25">
                  <c:v>2655.4</c:v>
                </c:pt>
                <c:pt idx="26">
                  <c:v>2734.4</c:v>
                </c:pt>
                <c:pt idx="27">
                  <c:v>2850.4</c:v>
                </c:pt>
                <c:pt idx="28">
                  <c:v>2967.4</c:v>
                </c:pt>
                <c:pt idx="29">
                  <c:v>3052.2000000000003</c:v>
                </c:pt>
                <c:pt idx="30">
                  <c:v>3194.8</c:v>
                </c:pt>
                <c:pt idx="31">
                  <c:v>3341.1000000000004</c:v>
                </c:pt>
                <c:pt idx="32">
                  <c:v>3499.4000000000005</c:v>
                </c:pt>
                <c:pt idx="33">
                  <c:v>3623.4000000000005</c:v>
                </c:pt>
                <c:pt idx="34">
                  <c:v>3698.4000000000005</c:v>
                </c:pt>
                <c:pt idx="35">
                  <c:v>3769.4000000000005</c:v>
                </c:pt>
                <c:pt idx="36">
                  <c:v>3886.4000000000005</c:v>
                </c:pt>
                <c:pt idx="37">
                  <c:v>3913.8000000000006</c:v>
                </c:pt>
                <c:pt idx="38">
                  <c:v>3993.4000000000005</c:v>
                </c:pt>
                <c:pt idx="39">
                  <c:v>4118.400000000001</c:v>
                </c:pt>
                <c:pt idx="40">
                  <c:v>4187.400000000001</c:v>
                </c:pt>
                <c:pt idx="41">
                  <c:v>4239.400000000001</c:v>
                </c:pt>
                <c:pt idx="42">
                  <c:v>4339.400000000001</c:v>
                </c:pt>
                <c:pt idx="43">
                  <c:v>4442.400000000001</c:v>
                </c:pt>
                <c:pt idx="44">
                  <c:v>4513.400000000001</c:v>
                </c:pt>
                <c:pt idx="45">
                  <c:v>4600.400000000001</c:v>
                </c:pt>
                <c:pt idx="46">
                  <c:v>4696.400000000001</c:v>
                </c:pt>
                <c:pt idx="47">
                  <c:v>4794.000000000001</c:v>
                </c:pt>
                <c:pt idx="48">
                  <c:v>4861.700000000001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Wochen!$A$15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Wochen!$B$15:$AX$15</c:f>
              <c:numCache>
                <c:ptCount val="49"/>
                <c:pt idx="0">
                  <c:v>91</c:v>
                </c:pt>
                <c:pt idx="1">
                  <c:v>139</c:v>
                </c:pt>
                <c:pt idx="2">
                  <c:v>263</c:v>
                </c:pt>
                <c:pt idx="3">
                  <c:v>349</c:v>
                </c:pt>
                <c:pt idx="4">
                  <c:v>421.5</c:v>
                </c:pt>
                <c:pt idx="5">
                  <c:v>523</c:v>
                </c:pt>
                <c:pt idx="6">
                  <c:v>659</c:v>
                </c:pt>
                <c:pt idx="7">
                  <c:v>731</c:v>
                </c:pt>
                <c:pt idx="8">
                  <c:v>861.5</c:v>
                </c:pt>
                <c:pt idx="9">
                  <c:v>955.7</c:v>
                </c:pt>
                <c:pt idx="10">
                  <c:v>1079.1000000000001</c:v>
                </c:pt>
                <c:pt idx="11">
                  <c:v>1203.1000000000001</c:v>
                </c:pt>
                <c:pt idx="12">
                  <c:v>1266.1000000000001</c:v>
                </c:pt>
                <c:pt idx="13">
                  <c:v>1318.1000000000001</c:v>
                </c:pt>
                <c:pt idx="14">
                  <c:v>1447.4</c:v>
                </c:pt>
                <c:pt idx="15">
                  <c:v>1544.4</c:v>
                </c:pt>
                <c:pt idx="16">
                  <c:v>1658.7</c:v>
                </c:pt>
                <c:pt idx="17">
                  <c:v>1754.1000000000001</c:v>
                </c:pt>
                <c:pt idx="18">
                  <c:v>1880.1000000000001</c:v>
                </c:pt>
                <c:pt idx="19">
                  <c:v>1981.9</c:v>
                </c:pt>
                <c:pt idx="20">
                  <c:v>2096.5</c:v>
                </c:pt>
                <c:pt idx="21">
                  <c:v>2177.5</c:v>
                </c:pt>
                <c:pt idx="22">
                  <c:v>2277.5</c:v>
                </c:pt>
                <c:pt idx="23">
                  <c:v>2379.3</c:v>
                </c:pt>
                <c:pt idx="24">
                  <c:v>2472.2000000000003</c:v>
                </c:pt>
                <c:pt idx="25">
                  <c:v>2612.3</c:v>
                </c:pt>
                <c:pt idx="26">
                  <c:v>2782</c:v>
                </c:pt>
                <c:pt idx="27">
                  <c:v>2933.1</c:v>
                </c:pt>
                <c:pt idx="28">
                  <c:v>3060.1</c:v>
                </c:pt>
                <c:pt idx="29">
                  <c:v>3168.6</c:v>
                </c:pt>
                <c:pt idx="30">
                  <c:v>3305.6</c:v>
                </c:pt>
                <c:pt idx="31">
                  <c:v>3373.1</c:v>
                </c:pt>
                <c:pt idx="32">
                  <c:v>3452.1</c:v>
                </c:pt>
                <c:pt idx="33">
                  <c:v>3551.6</c:v>
                </c:pt>
                <c:pt idx="34">
                  <c:v>3643.2999999999997</c:v>
                </c:pt>
                <c:pt idx="35">
                  <c:v>3737.4999999999995</c:v>
                </c:pt>
                <c:pt idx="36">
                  <c:v>3816.7999999999997</c:v>
                </c:pt>
                <c:pt idx="37">
                  <c:v>3926.2999999999997</c:v>
                </c:pt>
                <c:pt idx="38">
                  <c:v>4042.7</c:v>
                </c:pt>
                <c:pt idx="39">
                  <c:v>4143.2</c:v>
                </c:pt>
                <c:pt idx="40">
                  <c:v>4254.8</c:v>
                </c:pt>
                <c:pt idx="41">
                  <c:v>4326.8</c:v>
                </c:pt>
                <c:pt idx="42">
                  <c:v>4443.2</c:v>
                </c:pt>
                <c:pt idx="43">
                  <c:v>4490</c:v>
                </c:pt>
                <c:pt idx="44">
                  <c:v>4569.6</c:v>
                </c:pt>
                <c:pt idx="45">
                  <c:v>4661.6</c:v>
                </c:pt>
                <c:pt idx="46">
                  <c:v>4753.5</c:v>
                </c:pt>
                <c:pt idx="47">
                  <c:v>4753.5</c:v>
                </c:pt>
                <c:pt idx="48">
                  <c:v>4753.5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Wochen!$A$14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Wochen!$B$14:$AX$14</c:f>
              <c:numCache>
                <c:ptCount val="49"/>
                <c:pt idx="0">
                  <c:v>100.7</c:v>
                </c:pt>
                <c:pt idx="1">
                  <c:v>204.60000000000002</c:v>
                </c:pt>
                <c:pt idx="2">
                  <c:v>336</c:v>
                </c:pt>
                <c:pt idx="3">
                  <c:v>450.7</c:v>
                </c:pt>
                <c:pt idx="4">
                  <c:v>561.8</c:v>
                </c:pt>
                <c:pt idx="5">
                  <c:v>718.8999999999999</c:v>
                </c:pt>
                <c:pt idx="6">
                  <c:v>840.9999999999999</c:v>
                </c:pt>
                <c:pt idx="7">
                  <c:v>949.8999999999999</c:v>
                </c:pt>
                <c:pt idx="8">
                  <c:v>1106.7999999999997</c:v>
                </c:pt>
                <c:pt idx="9">
                  <c:v>1201.7999999999997</c:v>
                </c:pt>
                <c:pt idx="10">
                  <c:v>1277.5999999999997</c:v>
                </c:pt>
                <c:pt idx="11">
                  <c:v>1383.3999999999996</c:v>
                </c:pt>
                <c:pt idx="12">
                  <c:v>1521.6999999999996</c:v>
                </c:pt>
                <c:pt idx="13">
                  <c:v>1630.0999999999997</c:v>
                </c:pt>
                <c:pt idx="14">
                  <c:v>1701.4999999999998</c:v>
                </c:pt>
                <c:pt idx="15">
                  <c:v>1826.5999999999997</c:v>
                </c:pt>
                <c:pt idx="16">
                  <c:v>1956.3999999999996</c:v>
                </c:pt>
                <c:pt idx="17">
                  <c:v>2068.9999999999995</c:v>
                </c:pt>
                <c:pt idx="18">
                  <c:v>2154.9999999999995</c:v>
                </c:pt>
                <c:pt idx="19">
                  <c:v>2249.1999999999994</c:v>
                </c:pt>
                <c:pt idx="20">
                  <c:v>2384.399999999999</c:v>
                </c:pt>
                <c:pt idx="21">
                  <c:v>2427.999999999999</c:v>
                </c:pt>
                <c:pt idx="22">
                  <c:v>2549.2999999999993</c:v>
                </c:pt>
                <c:pt idx="23">
                  <c:v>2687.499999999999</c:v>
                </c:pt>
                <c:pt idx="24">
                  <c:v>2760.2999999999993</c:v>
                </c:pt>
                <c:pt idx="25">
                  <c:v>2901.6999999999994</c:v>
                </c:pt>
                <c:pt idx="26">
                  <c:v>3017.0999999999995</c:v>
                </c:pt>
                <c:pt idx="27">
                  <c:v>3116.2999999999993</c:v>
                </c:pt>
                <c:pt idx="28">
                  <c:v>3132.899999999999</c:v>
                </c:pt>
                <c:pt idx="29">
                  <c:v>3228.2999999999993</c:v>
                </c:pt>
                <c:pt idx="30">
                  <c:v>3381.399999999999</c:v>
                </c:pt>
                <c:pt idx="31">
                  <c:v>3485.2999999999993</c:v>
                </c:pt>
                <c:pt idx="32">
                  <c:v>3632.999999999999</c:v>
                </c:pt>
                <c:pt idx="33">
                  <c:v>3765.899999999999</c:v>
                </c:pt>
                <c:pt idx="34">
                  <c:v>3892.599999999999</c:v>
                </c:pt>
                <c:pt idx="35">
                  <c:v>4014.399999999999</c:v>
                </c:pt>
                <c:pt idx="36">
                  <c:v>4109.299999999999</c:v>
                </c:pt>
                <c:pt idx="37">
                  <c:v>4166.299999999999</c:v>
                </c:pt>
                <c:pt idx="38">
                  <c:v>4275.9</c:v>
                </c:pt>
                <c:pt idx="39">
                  <c:v>4344.9</c:v>
                </c:pt>
                <c:pt idx="40">
                  <c:v>4466.4</c:v>
                </c:pt>
                <c:pt idx="41">
                  <c:v>4557.7</c:v>
                </c:pt>
                <c:pt idx="42">
                  <c:v>4655.5</c:v>
                </c:pt>
                <c:pt idx="43">
                  <c:v>4756.3</c:v>
                </c:pt>
                <c:pt idx="44">
                  <c:v>4932.5</c:v>
                </c:pt>
                <c:pt idx="45">
                  <c:v>5037</c:v>
                </c:pt>
                <c:pt idx="46">
                  <c:v>5133.2</c:v>
                </c:pt>
                <c:pt idx="47">
                  <c:v>5248.2</c:v>
                </c:pt>
                <c:pt idx="48">
                  <c:v>5325.099999999999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Wochen!$A$13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Wochen!$B$13:$AW$13</c:f>
              <c:numCache>
                <c:ptCount val="48"/>
                <c:pt idx="0">
                  <c:v>153.79999999999998</c:v>
                </c:pt>
                <c:pt idx="1">
                  <c:v>282</c:v>
                </c:pt>
                <c:pt idx="2">
                  <c:v>369.2</c:v>
                </c:pt>
                <c:pt idx="3">
                  <c:v>490.4</c:v>
                </c:pt>
                <c:pt idx="4">
                  <c:v>618.0999999999999</c:v>
                </c:pt>
                <c:pt idx="5">
                  <c:v>757.0999999999999</c:v>
                </c:pt>
                <c:pt idx="6">
                  <c:v>836.3</c:v>
                </c:pt>
                <c:pt idx="7">
                  <c:v>915.8</c:v>
                </c:pt>
                <c:pt idx="8">
                  <c:v>993.5999999999999</c:v>
                </c:pt>
                <c:pt idx="9">
                  <c:v>1122.85</c:v>
                </c:pt>
                <c:pt idx="10">
                  <c:v>1246.85</c:v>
                </c:pt>
                <c:pt idx="11">
                  <c:v>1350.6499999999999</c:v>
                </c:pt>
                <c:pt idx="12">
                  <c:v>1456.55</c:v>
                </c:pt>
                <c:pt idx="13">
                  <c:v>1582.55</c:v>
                </c:pt>
                <c:pt idx="14">
                  <c:v>1683.55</c:v>
                </c:pt>
                <c:pt idx="15">
                  <c:v>1748.55</c:v>
                </c:pt>
                <c:pt idx="16">
                  <c:v>1821.25</c:v>
                </c:pt>
                <c:pt idx="17">
                  <c:v>1920.45</c:v>
                </c:pt>
                <c:pt idx="18">
                  <c:v>2033.3500000000001</c:v>
                </c:pt>
                <c:pt idx="19">
                  <c:v>2188.9500000000003</c:v>
                </c:pt>
                <c:pt idx="20">
                  <c:v>2341.8500000000004</c:v>
                </c:pt>
                <c:pt idx="21">
                  <c:v>2429.6500000000005</c:v>
                </c:pt>
                <c:pt idx="22">
                  <c:v>2526.6500000000005</c:v>
                </c:pt>
                <c:pt idx="23">
                  <c:v>2574.6500000000005</c:v>
                </c:pt>
                <c:pt idx="24">
                  <c:v>2658.6500000000005</c:v>
                </c:pt>
                <c:pt idx="25">
                  <c:v>2763.1500000000005</c:v>
                </c:pt>
                <c:pt idx="26">
                  <c:v>2848.1500000000005</c:v>
                </c:pt>
                <c:pt idx="27">
                  <c:v>2916.3500000000004</c:v>
                </c:pt>
                <c:pt idx="28">
                  <c:v>2999.3500000000004</c:v>
                </c:pt>
                <c:pt idx="29">
                  <c:v>3096.3500000000004</c:v>
                </c:pt>
                <c:pt idx="30">
                  <c:v>3135.55</c:v>
                </c:pt>
                <c:pt idx="31">
                  <c:v>3225.9500000000003</c:v>
                </c:pt>
                <c:pt idx="32">
                  <c:v>3308.05</c:v>
                </c:pt>
                <c:pt idx="33">
                  <c:v>3391.05</c:v>
                </c:pt>
                <c:pt idx="34">
                  <c:v>3497.05</c:v>
                </c:pt>
                <c:pt idx="35">
                  <c:v>3617.05</c:v>
                </c:pt>
                <c:pt idx="36">
                  <c:v>3740.55</c:v>
                </c:pt>
                <c:pt idx="37">
                  <c:v>3848.8500000000004</c:v>
                </c:pt>
                <c:pt idx="38">
                  <c:v>3939.1500000000005</c:v>
                </c:pt>
                <c:pt idx="39">
                  <c:v>4051.4500000000007</c:v>
                </c:pt>
                <c:pt idx="40">
                  <c:v>4145.950000000001</c:v>
                </c:pt>
                <c:pt idx="41">
                  <c:v>4228.450000000001</c:v>
                </c:pt>
                <c:pt idx="42">
                  <c:v>4345.35</c:v>
                </c:pt>
                <c:pt idx="43">
                  <c:v>4461.25</c:v>
                </c:pt>
                <c:pt idx="44">
                  <c:v>4548.05</c:v>
                </c:pt>
                <c:pt idx="45">
                  <c:v>4670.650000000001</c:v>
                </c:pt>
                <c:pt idx="46">
                  <c:v>4762.55</c:v>
                </c:pt>
                <c:pt idx="47">
                  <c:v>4896.25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Wochen!$A$12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Wochen!$B$12:$AX$12</c:f>
              <c:numCache>
                <c:ptCount val="49"/>
                <c:pt idx="0">
                  <c:v>110.89999999999998</c:v>
                </c:pt>
                <c:pt idx="1">
                  <c:v>237.39999999999998</c:v>
                </c:pt>
                <c:pt idx="2">
                  <c:v>335.19999999999993</c:v>
                </c:pt>
                <c:pt idx="3">
                  <c:v>448.49999999999994</c:v>
                </c:pt>
                <c:pt idx="4">
                  <c:v>571.6999999999999</c:v>
                </c:pt>
                <c:pt idx="5">
                  <c:v>638.8</c:v>
                </c:pt>
                <c:pt idx="6">
                  <c:v>761</c:v>
                </c:pt>
                <c:pt idx="7">
                  <c:v>843.4</c:v>
                </c:pt>
                <c:pt idx="8">
                  <c:v>983.4</c:v>
                </c:pt>
                <c:pt idx="9">
                  <c:v>1098.2</c:v>
                </c:pt>
                <c:pt idx="10">
                  <c:v>1252.4</c:v>
                </c:pt>
                <c:pt idx="11">
                  <c:v>1366.5</c:v>
                </c:pt>
                <c:pt idx="12">
                  <c:v>1475.1</c:v>
                </c:pt>
                <c:pt idx="13">
                  <c:v>1584</c:v>
                </c:pt>
                <c:pt idx="14">
                  <c:v>1727.5</c:v>
                </c:pt>
                <c:pt idx="15">
                  <c:v>1848.5</c:v>
                </c:pt>
                <c:pt idx="16">
                  <c:v>1968</c:v>
                </c:pt>
                <c:pt idx="17">
                  <c:v>2071.5</c:v>
                </c:pt>
                <c:pt idx="18">
                  <c:v>2176.6</c:v>
                </c:pt>
                <c:pt idx="19">
                  <c:v>2260.7999999999997</c:v>
                </c:pt>
                <c:pt idx="20">
                  <c:v>2368.6</c:v>
                </c:pt>
                <c:pt idx="21">
                  <c:v>2439.7999999999997</c:v>
                </c:pt>
                <c:pt idx="22">
                  <c:v>2584.8999999999996</c:v>
                </c:pt>
                <c:pt idx="23">
                  <c:v>2641.5999999999995</c:v>
                </c:pt>
                <c:pt idx="24">
                  <c:v>2733.5999999999995</c:v>
                </c:pt>
                <c:pt idx="25">
                  <c:v>2880.7999999999993</c:v>
                </c:pt>
                <c:pt idx="26">
                  <c:v>3015.7999999999993</c:v>
                </c:pt>
                <c:pt idx="27">
                  <c:v>3154.899999999999</c:v>
                </c:pt>
                <c:pt idx="28">
                  <c:v>3275.899999999999</c:v>
                </c:pt>
                <c:pt idx="29">
                  <c:v>3394.499999999999</c:v>
                </c:pt>
                <c:pt idx="30">
                  <c:v>3522.399999999999</c:v>
                </c:pt>
                <c:pt idx="31">
                  <c:v>3674.399999999999</c:v>
                </c:pt>
                <c:pt idx="32">
                  <c:v>3775.399999999999</c:v>
                </c:pt>
                <c:pt idx="33">
                  <c:v>3881.999999999999</c:v>
                </c:pt>
                <c:pt idx="34">
                  <c:v>3982.399999999999</c:v>
                </c:pt>
                <c:pt idx="35">
                  <c:v>4092.599999999999</c:v>
                </c:pt>
                <c:pt idx="36">
                  <c:v>4159.499999999999</c:v>
                </c:pt>
                <c:pt idx="37">
                  <c:v>4275.999999999999</c:v>
                </c:pt>
                <c:pt idx="38">
                  <c:v>4401.699999999999</c:v>
                </c:pt>
                <c:pt idx="39">
                  <c:v>4517.899999999999</c:v>
                </c:pt>
                <c:pt idx="40">
                  <c:v>4594.199999999999</c:v>
                </c:pt>
                <c:pt idx="41">
                  <c:v>4723.699999999999</c:v>
                </c:pt>
                <c:pt idx="42">
                  <c:v>4802.799999999999</c:v>
                </c:pt>
                <c:pt idx="43">
                  <c:v>4920.699999999999</c:v>
                </c:pt>
                <c:pt idx="44">
                  <c:v>5025.999999999999</c:v>
                </c:pt>
                <c:pt idx="45">
                  <c:v>5108.499999999999</c:v>
                </c:pt>
                <c:pt idx="46">
                  <c:v>5207.599999999999</c:v>
                </c:pt>
                <c:pt idx="47">
                  <c:v>5255.999999999999</c:v>
                </c:pt>
                <c:pt idx="48">
                  <c:v>5327.699999999999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Wochen!$A$11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Wochen!$B$11:$AX$11</c:f>
              <c:numCache>
                <c:ptCount val="49"/>
                <c:pt idx="0">
                  <c:v>74.1</c:v>
                </c:pt>
                <c:pt idx="1">
                  <c:v>145.5</c:v>
                </c:pt>
                <c:pt idx="2">
                  <c:v>234.60000000000002</c:v>
                </c:pt>
                <c:pt idx="3">
                  <c:v>340.70000000000005</c:v>
                </c:pt>
                <c:pt idx="4">
                  <c:v>456</c:v>
                </c:pt>
                <c:pt idx="5">
                  <c:v>543.8</c:v>
                </c:pt>
                <c:pt idx="6">
                  <c:v>619.5</c:v>
                </c:pt>
                <c:pt idx="7">
                  <c:v>669.2</c:v>
                </c:pt>
                <c:pt idx="8">
                  <c:v>710.1</c:v>
                </c:pt>
                <c:pt idx="9">
                  <c:v>746.4</c:v>
                </c:pt>
                <c:pt idx="10">
                  <c:v>840.9</c:v>
                </c:pt>
                <c:pt idx="11">
                  <c:v>966.4</c:v>
                </c:pt>
                <c:pt idx="12">
                  <c:v>1069.6</c:v>
                </c:pt>
                <c:pt idx="13">
                  <c:v>1184</c:v>
                </c:pt>
                <c:pt idx="14">
                  <c:v>1255.7</c:v>
                </c:pt>
                <c:pt idx="15">
                  <c:v>1329.8</c:v>
                </c:pt>
                <c:pt idx="16">
                  <c:v>1440.8999999999999</c:v>
                </c:pt>
                <c:pt idx="17">
                  <c:v>1558.31</c:v>
                </c:pt>
                <c:pt idx="18">
                  <c:v>1668.01</c:v>
                </c:pt>
                <c:pt idx="19">
                  <c:v>1766.71</c:v>
                </c:pt>
                <c:pt idx="20">
                  <c:v>1872.21</c:v>
                </c:pt>
                <c:pt idx="21">
                  <c:v>1970.41</c:v>
                </c:pt>
                <c:pt idx="22">
                  <c:v>2059.81</c:v>
                </c:pt>
                <c:pt idx="23">
                  <c:v>2131.41</c:v>
                </c:pt>
                <c:pt idx="24">
                  <c:v>2215.21</c:v>
                </c:pt>
                <c:pt idx="25">
                  <c:v>2308.01</c:v>
                </c:pt>
                <c:pt idx="26">
                  <c:v>2399.8100000000004</c:v>
                </c:pt>
                <c:pt idx="27">
                  <c:v>2474.6100000000006</c:v>
                </c:pt>
                <c:pt idx="28">
                  <c:v>2573.9100000000008</c:v>
                </c:pt>
                <c:pt idx="29">
                  <c:v>2651.210000000001</c:v>
                </c:pt>
                <c:pt idx="30">
                  <c:v>2718.610000000001</c:v>
                </c:pt>
                <c:pt idx="31">
                  <c:v>2791.510000000001</c:v>
                </c:pt>
                <c:pt idx="32">
                  <c:v>2901.210000000001</c:v>
                </c:pt>
                <c:pt idx="33">
                  <c:v>2989.4100000000008</c:v>
                </c:pt>
                <c:pt idx="34">
                  <c:v>3073.6100000000006</c:v>
                </c:pt>
                <c:pt idx="35">
                  <c:v>3163.4100000000008</c:v>
                </c:pt>
                <c:pt idx="36">
                  <c:v>3244.1100000000006</c:v>
                </c:pt>
                <c:pt idx="37">
                  <c:v>3315.3100000000004</c:v>
                </c:pt>
                <c:pt idx="38">
                  <c:v>3409.7100000000005</c:v>
                </c:pt>
                <c:pt idx="39">
                  <c:v>3511.8100000000004</c:v>
                </c:pt>
                <c:pt idx="40">
                  <c:v>3594.3100000000004</c:v>
                </c:pt>
                <c:pt idx="41">
                  <c:v>3696.6100000000006</c:v>
                </c:pt>
                <c:pt idx="42">
                  <c:v>3820.2100000000005</c:v>
                </c:pt>
                <c:pt idx="43">
                  <c:v>3902.6100000000006</c:v>
                </c:pt>
                <c:pt idx="44">
                  <c:v>3999.3100000000004</c:v>
                </c:pt>
                <c:pt idx="45">
                  <c:v>4078.6100000000006</c:v>
                </c:pt>
                <c:pt idx="46">
                  <c:v>4161.110000000001</c:v>
                </c:pt>
                <c:pt idx="47">
                  <c:v>4253.110000000001</c:v>
                </c:pt>
                <c:pt idx="48">
                  <c:v>4337.81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Wochen!$A$10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Wochen!$B$10:$AV$10</c:f>
              <c:numCache>
                <c:ptCount val="47"/>
                <c:pt idx="0">
                  <c:v>110.80000000000001</c:v>
                </c:pt>
                <c:pt idx="1">
                  <c:v>219.7</c:v>
                </c:pt>
                <c:pt idx="2">
                  <c:v>333.59999999999997</c:v>
                </c:pt>
                <c:pt idx="3">
                  <c:v>435.4</c:v>
                </c:pt>
                <c:pt idx="4">
                  <c:v>534.1999999999999</c:v>
                </c:pt>
                <c:pt idx="5">
                  <c:v>585.9</c:v>
                </c:pt>
                <c:pt idx="6">
                  <c:v>636.3</c:v>
                </c:pt>
                <c:pt idx="7">
                  <c:v>729.9</c:v>
                </c:pt>
                <c:pt idx="8">
                  <c:v>812.5999999999999</c:v>
                </c:pt>
                <c:pt idx="9">
                  <c:v>879.9999999999999</c:v>
                </c:pt>
                <c:pt idx="10">
                  <c:v>984.6999999999999</c:v>
                </c:pt>
                <c:pt idx="11">
                  <c:v>1133</c:v>
                </c:pt>
                <c:pt idx="12">
                  <c:v>1272.7</c:v>
                </c:pt>
                <c:pt idx="13">
                  <c:v>1403.6000000000001</c:v>
                </c:pt>
                <c:pt idx="14">
                  <c:v>1538.4</c:v>
                </c:pt>
                <c:pt idx="15">
                  <c:v>1659.4</c:v>
                </c:pt>
                <c:pt idx="16">
                  <c:v>1800.8000000000002</c:v>
                </c:pt>
                <c:pt idx="17">
                  <c:v>1917.4</c:v>
                </c:pt>
                <c:pt idx="18">
                  <c:v>2020.8000000000002</c:v>
                </c:pt>
                <c:pt idx="19">
                  <c:v>2098.8</c:v>
                </c:pt>
                <c:pt idx="20">
                  <c:v>2210.9</c:v>
                </c:pt>
                <c:pt idx="21">
                  <c:v>2318.6</c:v>
                </c:pt>
                <c:pt idx="22">
                  <c:v>2391.7</c:v>
                </c:pt>
                <c:pt idx="23">
                  <c:v>2494.8999999999996</c:v>
                </c:pt>
                <c:pt idx="24">
                  <c:v>2552.7</c:v>
                </c:pt>
                <c:pt idx="25">
                  <c:v>2667.2</c:v>
                </c:pt>
                <c:pt idx="26">
                  <c:v>2756.8999999999996</c:v>
                </c:pt>
                <c:pt idx="27">
                  <c:v>2834.4999999999995</c:v>
                </c:pt>
                <c:pt idx="28">
                  <c:v>2936.2999999999997</c:v>
                </c:pt>
                <c:pt idx="29">
                  <c:v>3040.74</c:v>
                </c:pt>
                <c:pt idx="30">
                  <c:v>3129.18</c:v>
                </c:pt>
                <c:pt idx="31">
                  <c:v>3242.08</c:v>
                </c:pt>
                <c:pt idx="32">
                  <c:v>3320.2799999999997</c:v>
                </c:pt>
                <c:pt idx="33">
                  <c:v>3390.18</c:v>
                </c:pt>
                <c:pt idx="34">
                  <c:v>3521.08</c:v>
                </c:pt>
                <c:pt idx="35">
                  <c:v>3633.18</c:v>
                </c:pt>
                <c:pt idx="36">
                  <c:v>3704.8799999999997</c:v>
                </c:pt>
                <c:pt idx="37">
                  <c:v>3824.68</c:v>
                </c:pt>
                <c:pt idx="38">
                  <c:v>3973.08</c:v>
                </c:pt>
                <c:pt idx="39">
                  <c:v>4081.38</c:v>
                </c:pt>
                <c:pt idx="40">
                  <c:v>4176.78</c:v>
                </c:pt>
                <c:pt idx="41">
                  <c:v>4295.98</c:v>
                </c:pt>
                <c:pt idx="42">
                  <c:v>4386.08</c:v>
                </c:pt>
                <c:pt idx="43">
                  <c:v>4523.68</c:v>
                </c:pt>
                <c:pt idx="44">
                  <c:v>4566.08</c:v>
                </c:pt>
                <c:pt idx="45">
                  <c:v>4638.28</c:v>
                </c:pt>
                <c:pt idx="46">
                  <c:v>4714.78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Wochen!$A$9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Wochen!$B$9:$AW$9</c:f>
              <c:numCache>
                <c:ptCount val="48"/>
                <c:pt idx="0">
                  <c:v>63.800000000000004</c:v>
                </c:pt>
                <c:pt idx="1">
                  <c:v>153.9</c:v>
                </c:pt>
                <c:pt idx="2">
                  <c:v>234.5</c:v>
                </c:pt>
                <c:pt idx="3">
                  <c:v>303.3</c:v>
                </c:pt>
                <c:pt idx="4">
                  <c:v>402.3</c:v>
                </c:pt>
                <c:pt idx="5">
                  <c:v>468.1</c:v>
                </c:pt>
                <c:pt idx="6">
                  <c:v>546.5</c:v>
                </c:pt>
                <c:pt idx="7">
                  <c:v>601.5</c:v>
                </c:pt>
                <c:pt idx="8">
                  <c:v>619.1</c:v>
                </c:pt>
                <c:pt idx="9">
                  <c:v>712.7</c:v>
                </c:pt>
                <c:pt idx="10">
                  <c:v>801.9000000000001</c:v>
                </c:pt>
                <c:pt idx="11">
                  <c:v>919.1000000000001</c:v>
                </c:pt>
                <c:pt idx="12">
                  <c:v>1006.8000000000002</c:v>
                </c:pt>
                <c:pt idx="13">
                  <c:v>1139.2000000000003</c:v>
                </c:pt>
                <c:pt idx="14">
                  <c:v>1267.7000000000003</c:v>
                </c:pt>
                <c:pt idx="15">
                  <c:v>1357.0000000000002</c:v>
                </c:pt>
                <c:pt idx="16">
                  <c:v>1459.0000000000002</c:v>
                </c:pt>
                <c:pt idx="17">
                  <c:v>1570.6000000000001</c:v>
                </c:pt>
                <c:pt idx="18">
                  <c:v>1601.6000000000001</c:v>
                </c:pt>
                <c:pt idx="19">
                  <c:v>1737.5000000000002</c:v>
                </c:pt>
                <c:pt idx="20">
                  <c:v>1812.8000000000002</c:v>
                </c:pt>
                <c:pt idx="21">
                  <c:v>1858.6000000000001</c:v>
                </c:pt>
                <c:pt idx="22">
                  <c:v>1930.7</c:v>
                </c:pt>
                <c:pt idx="23">
                  <c:v>2009.7</c:v>
                </c:pt>
                <c:pt idx="24">
                  <c:v>2052</c:v>
                </c:pt>
                <c:pt idx="25">
                  <c:v>2162.1</c:v>
                </c:pt>
                <c:pt idx="26">
                  <c:v>2233.4</c:v>
                </c:pt>
                <c:pt idx="27">
                  <c:v>2283.9</c:v>
                </c:pt>
                <c:pt idx="28">
                  <c:v>2330.9</c:v>
                </c:pt>
                <c:pt idx="29">
                  <c:v>2348.1</c:v>
                </c:pt>
                <c:pt idx="30">
                  <c:v>2408.6</c:v>
                </c:pt>
                <c:pt idx="31">
                  <c:v>2497.4</c:v>
                </c:pt>
                <c:pt idx="32">
                  <c:v>2578.3</c:v>
                </c:pt>
                <c:pt idx="33">
                  <c:v>2638.5</c:v>
                </c:pt>
                <c:pt idx="34">
                  <c:v>2704</c:v>
                </c:pt>
                <c:pt idx="35">
                  <c:v>2754.3</c:v>
                </c:pt>
                <c:pt idx="36">
                  <c:v>2853.6000000000004</c:v>
                </c:pt>
                <c:pt idx="37">
                  <c:v>2931.5000000000005</c:v>
                </c:pt>
                <c:pt idx="38">
                  <c:v>2979.9000000000005</c:v>
                </c:pt>
                <c:pt idx="39">
                  <c:v>3043.7000000000007</c:v>
                </c:pt>
                <c:pt idx="40">
                  <c:v>3083.9000000000005</c:v>
                </c:pt>
                <c:pt idx="41">
                  <c:v>3120.2000000000007</c:v>
                </c:pt>
                <c:pt idx="42">
                  <c:v>3193.100000000001</c:v>
                </c:pt>
                <c:pt idx="43">
                  <c:v>3283.500000000001</c:v>
                </c:pt>
                <c:pt idx="44">
                  <c:v>3331.400000000001</c:v>
                </c:pt>
                <c:pt idx="45">
                  <c:v>3379.600000000001</c:v>
                </c:pt>
                <c:pt idx="46">
                  <c:v>3415.900000000001</c:v>
                </c:pt>
                <c:pt idx="47">
                  <c:v>3480.700000000001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Wochen!$A$8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Wochen!$B$8:$AW$8</c:f>
              <c:numCache>
                <c:ptCount val="48"/>
                <c:pt idx="0">
                  <c:v>55.9</c:v>
                </c:pt>
                <c:pt idx="1">
                  <c:v>140.8</c:v>
                </c:pt>
                <c:pt idx="2">
                  <c:v>222.3</c:v>
                </c:pt>
                <c:pt idx="3">
                  <c:v>266.6</c:v>
                </c:pt>
                <c:pt idx="4">
                  <c:v>307.1</c:v>
                </c:pt>
                <c:pt idx="5">
                  <c:v>389</c:v>
                </c:pt>
                <c:pt idx="6">
                  <c:v>432.8</c:v>
                </c:pt>
                <c:pt idx="7">
                  <c:v>508.3</c:v>
                </c:pt>
                <c:pt idx="8">
                  <c:v>567.2</c:v>
                </c:pt>
                <c:pt idx="9">
                  <c:v>645.1</c:v>
                </c:pt>
                <c:pt idx="10">
                  <c:v>714.5</c:v>
                </c:pt>
                <c:pt idx="11">
                  <c:v>765.7</c:v>
                </c:pt>
                <c:pt idx="12">
                  <c:v>824.4000000000001</c:v>
                </c:pt>
                <c:pt idx="13">
                  <c:v>884.9000000000001</c:v>
                </c:pt>
                <c:pt idx="14">
                  <c:v>941.6000000000001</c:v>
                </c:pt>
                <c:pt idx="15">
                  <c:v>995.4000000000001</c:v>
                </c:pt>
                <c:pt idx="16">
                  <c:v>1084.5</c:v>
                </c:pt>
                <c:pt idx="17">
                  <c:v>1133.6</c:v>
                </c:pt>
                <c:pt idx="18">
                  <c:v>1176.8</c:v>
                </c:pt>
                <c:pt idx="19">
                  <c:v>1209.8999999999999</c:v>
                </c:pt>
                <c:pt idx="20">
                  <c:v>1253.9999999999998</c:v>
                </c:pt>
                <c:pt idx="21">
                  <c:v>1323.2999999999997</c:v>
                </c:pt>
                <c:pt idx="22">
                  <c:v>1359.5999999999997</c:v>
                </c:pt>
                <c:pt idx="23">
                  <c:v>1377.5999999999997</c:v>
                </c:pt>
                <c:pt idx="24">
                  <c:v>1434.9999999999998</c:v>
                </c:pt>
                <c:pt idx="25">
                  <c:v>1477.0999999999997</c:v>
                </c:pt>
                <c:pt idx="26">
                  <c:v>1481.0999999999997</c:v>
                </c:pt>
                <c:pt idx="27">
                  <c:v>1531.5999999999997</c:v>
                </c:pt>
                <c:pt idx="28">
                  <c:v>1591.9999999999998</c:v>
                </c:pt>
                <c:pt idx="29">
                  <c:v>1648.8999999999999</c:v>
                </c:pt>
                <c:pt idx="30">
                  <c:v>1673.1</c:v>
                </c:pt>
                <c:pt idx="31">
                  <c:v>1748.3</c:v>
                </c:pt>
                <c:pt idx="32">
                  <c:v>1821.8</c:v>
                </c:pt>
                <c:pt idx="33">
                  <c:v>1874.7</c:v>
                </c:pt>
                <c:pt idx="34">
                  <c:v>1935.2</c:v>
                </c:pt>
                <c:pt idx="35">
                  <c:v>2008.1000000000001</c:v>
                </c:pt>
                <c:pt idx="36">
                  <c:v>2058.1000000000004</c:v>
                </c:pt>
                <c:pt idx="37">
                  <c:v>2106.5000000000005</c:v>
                </c:pt>
                <c:pt idx="38">
                  <c:v>2158.8000000000006</c:v>
                </c:pt>
                <c:pt idx="39">
                  <c:v>2219.2000000000007</c:v>
                </c:pt>
                <c:pt idx="40">
                  <c:v>2267.600000000001</c:v>
                </c:pt>
                <c:pt idx="41">
                  <c:v>2328.100000000001</c:v>
                </c:pt>
                <c:pt idx="42">
                  <c:v>2392.100000000001</c:v>
                </c:pt>
                <c:pt idx="43">
                  <c:v>2468.500000000001</c:v>
                </c:pt>
                <c:pt idx="44">
                  <c:v>2501.600000000001</c:v>
                </c:pt>
                <c:pt idx="45">
                  <c:v>2545.500000000001</c:v>
                </c:pt>
                <c:pt idx="46">
                  <c:v>2569.7000000000007</c:v>
                </c:pt>
                <c:pt idx="47">
                  <c:v>2636.600000000001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Wochen!$A$7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Wochen!$B$7:$AV$7</c:f>
              <c:numCache>
                <c:ptCount val="47"/>
                <c:pt idx="0">
                  <c:v>54.900000000000006</c:v>
                </c:pt>
                <c:pt idx="1">
                  <c:v>120</c:v>
                </c:pt>
                <c:pt idx="2">
                  <c:v>177.4</c:v>
                </c:pt>
                <c:pt idx="3">
                  <c:v>219.2</c:v>
                </c:pt>
                <c:pt idx="4">
                  <c:v>272.09999999999997</c:v>
                </c:pt>
                <c:pt idx="5">
                  <c:v>320</c:v>
                </c:pt>
                <c:pt idx="6">
                  <c:v>380.7</c:v>
                </c:pt>
                <c:pt idx="7">
                  <c:v>434.29999999999995</c:v>
                </c:pt>
                <c:pt idx="8">
                  <c:v>465.49999999999994</c:v>
                </c:pt>
                <c:pt idx="9">
                  <c:v>523</c:v>
                </c:pt>
                <c:pt idx="10">
                  <c:v>588.5</c:v>
                </c:pt>
                <c:pt idx="11">
                  <c:v>646</c:v>
                </c:pt>
                <c:pt idx="12">
                  <c:v>685.3</c:v>
                </c:pt>
                <c:pt idx="13">
                  <c:v>709.5</c:v>
                </c:pt>
                <c:pt idx="14">
                  <c:v>761.3</c:v>
                </c:pt>
                <c:pt idx="15">
                  <c:v>808.4</c:v>
                </c:pt>
                <c:pt idx="16">
                  <c:v>857</c:v>
                </c:pt>
                <c:pt idx="17">
                  <c:v>918.8</c:v>
                </c:pt>
                <c:pt idx="18">
                  <c:v>971.0999999999999</c:v>
                </c:pt>
                <c:pt idx="19">
                  <c:v>1007.5999999999999</c:v>
                </c:pt>
                <c:pt idx="20">
                  <c:v>1044.1999999999998</c:v>
                </c:pt>
                <c:pt idx="21">
                  <c:v>1068.3999999999999</c:v>
                </c:pt>
                <c:pt idx="22">
                  <c:v>1104.6999999999998</c:v>
                </c:pt>
                <c:pt idx="23">
                  <c:v>1140.9999999999998</c:v>
                </c:pt>
                <c:pt idx="24">
                  <c:v>1166.3999999999999</c:v>
                </c:pt>
                <c:pt idx="25">
                  <c:v>1186.4999999999998</c:v>
                </c:pt>
                <c:pt idx="26">
                  <c:v>1186.4999999999998</c:v>
                </c:pt>
                <c:pt idx="27">
                  <c:v>1186.4999999999998</c:v>
                </c:pt>
                <c:pt idx="28">
                  <c:v>1202.4999999999998</c:v>
                </c:pt>
                <c:pt idx="29">
                  <c:v>1226.6999999999998</c:v>
                </c:pt>
                <c:pt idx="30">
                  <c:v>1271.9999999999998</c:v>
                </c:pt>
                <c:pt idx="31">
                  <c:v>1316.0999999999997</c:v>
                </c:pt>
                <c:pt idx="32">
                  <c:v>1370.2999999999997</c:v>
                </c:pt>
                <c:pt idx="33">
                  <c:v>1419.3999999999996</c:v>
                </c:pt>
                <c:pt idx="34">
                  <c:v>1453.5999999999997</c:v>
                </c:pt>
                <c:pt idx="35">
                  <c:v>1481.6999999999996</c:v>
                </c:pt>
                <c:pt idx="36">
                  <c:v>1503.0999999999997</c:v>
                </c:pt>
                <c:pt idx="37">
                  <c:v>1526.1999999999996</c:v>
                </c:pt>
                <c:pt idx="38">
                  <c:v>1550.3999999999996</c:v>
                </c:pt>
                <c:pt idx="39">
                  <c:v>1599.5999999999997</c:v>
                </c:pt>
                <c:pt idx="40">
                  <c:v>1651.3999999999996</c:v>
                </c:pt>
                <c:pt idx="41">
                  <c:v>1705.0999999999997</c:v>
                </c:pt>
                <c:pt idx="42">
                  <c:v>1750.2999999999997</c:v>
                </c:pt>
                <c:pt idx="43">
                  <c:v>1752.2999999999997</c:v>
                </c:pt>
                <c:pt idx="44">
                  <c:v>1764.3999999999996</c:v>
                </c:pt>
                <c:pt idx="45">
                  <c:v>1791.7999999999997</c:v>
                </c:pt>
                <c:pt idx="46">
                  <c:v>1833.0999999999997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Wochen!$A$6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Wochen!$B$6:$AX$6</c:f>
              <c:numCache>
                <c:ptCount val="49"/>
                <c:pt idx="0">
                  <c:v>16.5</c:v>
                </c:pt>
                <c:pt idx="1">
                  <c:v>56.7</c:v>
                </c:pt>
                <c:pt idx="2">
                  <c:v>99.30000000000001</c:v>
                </c:pt>
                <c:pt idx="3">
                  <c:v>162.3</c:v>
                </c:pt>
                <c:pt idx="4">
                  <c:v>191.4</c:v>
                </c:pt>
                <c:pt idx="5">
                  <c:v>231.60000000000002</c:v>
                </c:pt>
                <c:pt idx="6">
                  <c:v>291.6</c:v>
                </c:pt>
                <c:pt idx="7">
                  <c:v>346.3</c:v>
                </c:pt>
                <c:pt idx="8">
                  <c:v>396.1</c:v>
                </c:pt>
                <c:pt idx="9">
                  <c:v>451.1</c:v>
                </c:pt>
                <c:pt idx="10">
                  <c:v>491.1</c:v>
                </c:pt>
                <c:pt idx="11">
                  <c:v>505.40000000000003</c:v>
                </c:pt>
                <c:pt idx="12">
                  <c:v>549.7</c:v>
                </c:pt>
                <c:pt idx="13">
                  <c:v>600.9000000000001</c:v>
                </c:pt>
                <c:pt idx="14">
                  <c:v>633.1000000000001</c:v>
                </c:pt>
                <c:pt idx="15">
                  <c:v>669.4000000000001</c:v>
                </c:pt>
                <c:pt idx="16">
                  <c:v>708.0000000000001</c:v>
                </c:pt>
                <c:pt idx="17">
                  <c:v>734.0000000000001</c:v>
                </c:pt>
                <c:pt idx="18">
                  <c:v>775.7000000000002</c:v>
                </c:pt>
                <c:pt idx="19">
                  <c:v>814.9000000000002</c:v>
                </c:pt>
                <c:pt idx="20">
                  <c:v>883.5000000000002</c:v>
                </c:pt>
                <c:pt idx="21">
                  <c:v>905.5000000000002</c:v>
                </c:pt>
                <c:pt idx="22">
                  <c:v>933.5000000000002</c:v>
                </c:pt>
                <c:pt idx="23">
                  <c:v>961.8000000000002</c:v>
                </c:pt>
                <c:pt idx="24">
                  <c:v>1013.8000000000002</c:v>
                </c:pt>
                <c:pt idx="25">
                  <c:v>1046.8000000000002</c:v>
                </c:pt>
                <c:pt idx="26">
                  <c:v>1092.8000000000002</c:v>
                </c:pt>
                <c:pt idx="27">
                  <c:v>1119.8000000000002</c:v>
                </c:pt>
                <c:pt idx="28">
                  <c:v>1175.3000000000002</c:v>
                </c:pt>
                <c:pt idx="29">
                  <c:v>1197.3000000000002</c:v>
                </c:pt>
                <c:pt idx="30">
                  <c:v>1209.4</c:v>
                </c:pt>
                <c:pt idx="31">
                  <c:v>1229.4</c:v>
                </c:pt>
                <c:pt idx="32">
                  <c:v>1268.7</c:v>
                </c:pt>
                <c:pt idx="33">
                  <c:v>1314.7</c:v>
                </c:pt>
                <c:pt idx="34">
                  <c:v>1363</c:v>
                </c:pt>
                <c:pt idx="35">
                  <c:v>1422.4</c:v>
                </c:pt>
                <c:pt idx="36">
                  <c:v>1462.4</c:v>
                </c:pt>
                <c:pt idx="37">
                  <c:v>1474.7</c:v>
                </c:pt>
                <c:pt idx="38">
                  <c:v>1507.5</c:v>
                </c:pt>
                <c:pt idx="39">
                  <c:v>1560.8</c:v>
                </c:pt>
                <c:pt idx="40">
                  <c:v>1605.8</c:v>
                </c:pt>
                <c:pt idx="41">
                  <c:v>1658.3</c:v>
                </c:pt>
                <c:pt idx="42">
                  <c:v>1702.3</c:v>
                </c:pt>
                <c:pt idx="43">
                  <c:v>1746.8999999999999</c:v>
                </c:pt>
                <c:pt idx="44">
                  <c:v>1801.6999999999998</c:v>
                </c:pt>
                <c:pt idx="45">
                  <c:v>1855.1999999999998</c:v>
                </c:pt>
                <c:pt idx="46">
                  <c:v>1874.3999999999999</c:v>
                </c:pt>
                <c:pt idx="47">
                  <c:v>1947.6</c:v>
                </c:pt>
                <c:pt idx="48">
                  <c:v>1998.6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Wochen!$A$5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Wochen!$B$5:$AX$5</c:f>
              <c:numCache>
                <c:ptCount val="49"/>
                <c:pt idx="0">
                  <c:v>33</c:v>
                </c:pt>
                <c:pt idx="1">
                  <c:v>79</c:v>
                </c:pt>
                <c:pt idx="2">
                  <c:v>106</c:v>
                </c:pt>
                <c:pt idx="3">
                  <c:v>129</c:v>
                </c:pt>
                <c:pt idx="4">
                  <c:v>184.5</c:v>
                </c:pt>
                <c:pt idx="5">
                  <c:v>226.5</c:v>
                </c:pt>
                <c:pt idx="6">
                  <c:v>269</c:v>
                </c:pt>
                <c:pt idx="7">
                  <c:v>303.7</c:v>
                </c:pt>
                <c:pt idx="8">
                  <c:v>333.7</c:v>
                </c:pt>
                <c:pt idx="9">
                  <c:v>361.7</c:v>
                </c:pt>
                <c:pt idx="10">
                  <c:v>389.09999999999997</c:v>
                </c:pt>
                <c:pt idx="11">
                  <c:v>455.99999999999994</c:v>
                </c:pt>
                <c:pt idx="12">
                  <c:v>479.99999999999994</c:v>
                </c:pt>
                <c:pt idx="13">
                  <c:v>503.99999999999994</c:v>
                </c:pt>
                <c:pt idx="14">
                  <c:v>525.5</c:v>
                </c:pt>
                <c:pt idx="15">
                  <c:v>557</c:v>
                </c:pt>
                <c:pt idx="16">
                  <c:v>614.2</c:v>
                </c:pt>
                <c:pt idx="17">
                  <c:v>666.9000000000001</c:v>
                </c:pt>
                <c:pt idx="18">
                  <c:v>687.9000000000001</c:v>
                </c:pt>
                <c:pt idx="19">
                  <c:v>728.6000000000001</c:v>
                </c:pt>
                <c:pt idx="20">
                  <c:v>771.1000000000001</c:v>
                </c:pt>
                <c:pt idx="21">
                  <c:v>810.1000000000001</c:v>
                </c:pt>
                <c:pt idx="22">
                  <c:v>829.7000000000002</c:v>
                </c:pt>
                <c:pt idx="23">
                  <c:v>887.5000000000001</c:v>
                </c:pt>
                <c:pt idx="24">
                  <c:v>927.5000000000001</c:v>
                </c:pt>
                <c:pt idx="25">
                  <c:v>992.8000000000001</c:v>
                </c:pt>
                <c:pt idx="26">
                  <c:v>1024.6000000000001</c:v>
                </c:pt>
                <c:pt idx="27">
                  <c:v>1095.6000000000001</c:v>
                </c:pt>
                <c:pt idx="28">
                  <c:v>1135.4</c:v>
                </c:pt>
                <c:pt idx="29">
                  <c:v>1164.6000000000001</c:v>
                </c:pt>
                <c:pt idx="30">
                  <c:v>1195.1000000000001</c:v>
                </c:pt>
                <c:pt idx="31">
                  <c:v>1228.4</c:v>
                </c:pt>
                <c:pt idx="32">
                  <c:v>1267.6000000000001</c:v>
                </c:pt>
                <c:pt idx="33">
                  <c:v>1322.0000000000002</c:v>
                </c:pt>
                <c:pt idx="34">
                  <c:v>1375.4000000000003</c:v>
                </c:pt>
                <c:pt idx="35">
                  <c:v>1393.4000000000003</c:v>
                </c:pt>
                <c:pt idx="36">
                  <c:v>1424.8000000000004</c:v>
                </c:pt>
                <c:pt idx="37">
                  <c:v>1473.9000000000003</c:v>
                </c:pt>
                <c:pt idx="38">
                  <c:v>1530.6000000000004</c:v>
                </c:pt>
                <c:pt idx="39">
                  <c:v>1571.8000000000004</c:v>
                </c:pt>
                <c:pt idx="40">
                  <c:v>1618.5000000000005</c:v>
                </c:pt>
                <c:pt idx="41">
                  <c:v>1653.2000000000005</c:v>
                </c:pt>
                <c:pt idx="42">
                  <c:v>1695.6000000000006</c:v>
                </c:pt>
                <c:pt idx="43">
                  <c:v>1738.2000000000005</c:v>
                </c:pt>
                <c:pt idx="44">
                  <c:v>1788.6000000000006</c:v>
                </c:pt>
                <c:pt idx="45">
                  <c:v>1818.0000000000007</c:v>
                </c:pt>
                <c:pt idx="46">
                  <c:v>1870.8000000000006</c:v>
                </c:pt>
                <c:pt idx="47">
                  <c:v>1923.7000000000007</c:v>
                </c:pt>
                <c:pt idx="48">
                  <c:v>1990.1000000000008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Wochen!$A$4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Wochen!$B$4:$AW$4</c:f>
              <c:numCache>
                <c:ptCount val="48"/>
                <c:pt idx="0">
                  <c:v>42.6</c:v>
                </c:pt>
                <c:pt idx="1">
                  <c:v>103.80000000000001</c:v>
                </c:pt>
                <c:pt idx="2">
                  <c:v>157</c:v>
                </c:pt>
                <c:pt idx="3">
                  <c:v>199.4</c:v>
                </c:pt>
                <c:pt idx="4">
                  <c:v>230.8</c:v>
                </c:pt>
                <c:pt idx="5">
                  <c:v>270.3</c:v>
                </c:pt>
                <c:pt idx="6">
                  <c:v>278.3</c:v>
                </c:pt>
                <c:pt idx="7">
                  <c:v>310.3</c:v>
                </c:pt>
                <c:pt idx="8">
                  <c:v>329.3</c:v>
                </c:pt>
                <c:pt idx="9">
                  <c:v>359.40000000000003</c:v>
                </c:pt>
                <c:pt idx="10">
                  <c:v>400.6</c:v>
                </c:pt>
                <c:pt idx="11">
                  <c:v>448.1</c:v>
                </c:pt>
                <c:pt idx="12">
                  <c:v>469.90000000000003</c:v>
                </c:pt>
                <c:pt idx="13">
                  <c:v>493.90000000000003</c:v>
                </c:pt>
                <c:pt idx="14">
                  <c:v>536.3000000000001</c:v>
                </c:pt>
                <c:pt idx="15">
                  <c:v>575.3000000000001</c:v>
                </c:pt>
                <c:pt idx="16">
                  <c:v>626.3000000000001</c:v>
                </c:pt>
                <c:pt idx="17">
                  <c:v>677.5000000000001</c:v>
                </c:pt>
                <c:pt idx="18">
                  <c:v>728.7000000000002</c:v>
                </c:pt>
                <c:pt idx="19">
                  <c:v>787.9000000000002</c:v>
                </c:pt>
                <c:pt idx="20">
                  <c:v>852.4000000000002</c:v>
                </c:pt>
                <c:pt idx="21">
                  <c:v>924.2000000000002</c:v>
                </c:pt>
                <c:pt idx="22">
                  <c:v>956.2000000000002</c:v>
                </c:pt>
                <c:pt idx="23">
                  <c:v>1008.2000000000002</c:v>
                </c:pt>
                <c:pt idx="24">
                  <c:v>1052.0000000000002</c:v>
                </c:pt>
                <c:pt idx="25">
                  <c:v>1138.4000000000003</c:v>
                </c:pt>
                <c:pt idx="26">
                  <c:v>1183.9000000000003</c:v>
                </c:pt>
                <c:pt idx="27">
                  <c:v>1205.5000000000002</c:v>
                </c:pt>
                <c:pt idx="28">
                  <c:v>1212.5000000000002</c:v>
                </c:pt>
                <c:pt idx="29">
                  <c:v>1236.4000000000003</c:v>
                </c:pt>
                <c:pt idx="30">
                  <c:v>1272.4000000000003</c:v>
                </c:pt>
                <c:pt idx="31">
                  <c:v>1315.3000000000004</c:v>
                </c:pt>
                <c:pt idx="32">
                  <c:v>1374.6000000000004</c:v>
                </c:pt>
                <c:pt idx="33">
                  <c:v>1441.0000000000005</c:v>
                </c:pt>
                <c:pt idx="34">
                  <c:v>1503.4000000000005</c:v>
                </c:pt>
                <c:pt idx="35">
                  <c:v>1567.0000000000005</c:v>
                </c:pt>
                <c:pt idx="36">
                  <c:v>1612.2000000000005</c:v>
                </c:pt>
                <c:pt idx="37">
                  <c:v>1626.6000000000006</c:v>
                </c:pt>
                <c:pt idx="38">
                  <c:v>1657.0000000000007</c:v>
                </c:pt>
                <c:pt idx="39">
                  <c:v>1716.0000000000007</c:v>
                </c:pt>
                <c:pt idx="40">
                  <c:v>1770.4000000000008</c:v>
                </c:pt>
                <c:pt idx="41">
                  <c:v>1800.8000000000009</c:v>
                </c:pt>
                <c:pt idx="42">
                  <c:v>1870.000000000001</c:v>
                </c:pt>
                <c:pt idx="43">
                  <c:v>1908.6000000000008</c:v>
                </c:pt>
                <c:pt idx="44">
                  <c:v>1937.6000000000008</c:v>
                </c:pt>
                <c:pt idx="45">
                  <c:v>1966.8000000000009</c:v>
                </c:pt>
                <c:pt idx="46">
                  <c:v>2018.8000000000009</c:v>
                </c:pt>
                <c:pt idx="47">
                  <c:v>2072.800000000001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Wochen!$A$3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Wochen!$B$3:$AV$3</c:f>
              <c:numCache>
                <c:ptCount val="47"/>
                <c:pt idx="0">
                  <c:v>5</c:v>
                </c:pt>
                <c:pt idx="1">
                  <c:v>62.4</c:v>
                </c:pt>
                <c:pt idx="2">
                  <c:v>118.4</c:v>
                </c:pt>
                <c:pt idx="3">
                  <c:v>145.6</c:v>
                </c:pt>
                <c:pt idx="4">
                  <c:v>177.2</c:v>
                </c:pt>
                <c:pt idx="5">
                  <c:v>223.39999999999998</c:v>
                </c:pt>
                <c:pt idx="6">
                  <c:v>275.79999999999995</c:v>
                </c:pt>
                <c:pt idx="7">
                  <c:v>303.19999999999993</c:v>
                </c:pt>
                <c:pt idx="8">
                  <c:v>332.5999999999999</c:v>
                </c:pt>
                <c:pt idx="9">
                  <c:v>399.9999999999999</c:v>
                </c:pt>
                <c:pt idx="10">
                  <c:v>439.9999999999999</c:v>
                </c:pt>
                <c:pt idx="11">
                  <c:v>471.5999999999999</c:v>
                </c:pt>
                <c:pt idx="12">
                  <c:v>524.8</c:v>
                </c:pt>
                <c:pt idx="13">
                  <c:v>540.5999999999999</c:v>
                </c:pt>
                <c:pt idx="14">
                  <c:v>559.8999999999999</c:v>
                </c:pt>
                <c:pt idx="15">
                  <c:v>582.1999999999998</c:v>
                </c:pt>
                <c:pt idx="16">
                  <c:v>627.9999999999998</c:v>
                </c:pt>
                <c:pt idx="17">
                  <c:v>679.1999999999998</c:v>
                </c:pt>
                <c:pt idx="18">
                  <c:v>720.1999999999998</c:v>
                </c:pt>
                <c:pt idx="19">
                  <c:v>769.5999999999998</c:v>
                </c:pt>
                <c:pt idx="20">
                  <c:v>814.7999999999998</c:v>
                </c:pt>
                <c:pt idx="21">
                  <c:v>871.5999999999998</c:v>
                </c:pt>
                <c:pt idx="22">
                  <c:v>897.9999999999998</c:v>
                </c:pt>
                <c:pt idx="23">
                  <c:v>944.8999999999997</c:v>
                </c:pt>
                <c:pt idx="24">
                  <c:v>972.8999999999997</c:v>
                </c:pt>
                <c:pt idx="25">
                  <c:v>1002.0999999999998</c:v>
                </c:pt>
                <c:pt idx="26">
                  <c:v>1055.8999999999999</c:v>
                </c:pt>
                <c:pt idx="27">
                  <c:v>1089.9999999999998</c:v>
                </c:pt>
                <c:pt idx="28">
                  <c:v>1110.9999999999998</c:v>
                </c:pt>
                <c:pt idx="29">
                  <c:v>1151.1999999999998</c:v>
                </c:pt>
                <c:pt idx="30">
                  <c:v>1204.3999999999999</c:v>
                </c:pt>
                <c:pt idx="31">
                  <c:v>1257.1999999999998</c:v>
                </c:pt>
                <c:pt idx="32">
                  <c:v>1299.6</c:v>
                </c:pt>
                <c:pt idx="33">
                  <c:v>1341</c:v>
                </c:pt>
                <c:pt idx="34">
                  <c:v>1369.8</c:v>
                </c:pt>
                <c:pt idx="35">
                  <c:v>1381.8</c:v>
                </c:pt>
                <c:pt idx="36">
                  <c:v>1413.8</c:v>
                </c:pt>
                <c:pt idx="37">
                  <c:v>1444.1</c:v>
                </c:pt>
                <c:pt idx="38">
                  <c:v>1495.3</c:v>
                </c:pt>
                <c:pt idx="39">
                  <c:v>1546.1</c:v>
                </c:pt>
                <c:pt idx="40">
                  <c:v>1603.3</c:v>
                </c:pt>
                <c:pt idx="41">
                  <c:v>1648.5</c:v>
                </c:pt>
                <c:pt idx="42">
                  <c:v>1696</c:v>
                </c:pt>
                <c:pt idx="43">
                  <c:v>1736.6</c:v>
                </c:pt>
                <c:pt idx="44">
                  <c:v>1800.1999999999998</c:v>
                </c:pt>
                <c:pt idx="45">
                  <c:v>1861.9999999999998</c:v>
                </c:pt>
                <c:pt idx="46">
                  <c:v>1935.9999999999998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Wochen!$A$2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Wochen!$B$2:$BA$2</c:f>
              <c:numCache>
                <c:ptCount val="52"/>
                <c:pt idx="0">
                  <c:v>30</c:v>
                </c:pt>
                <c:pt idx="1">
                  <c:v>94.6</c:v>
                </c:pt>
                <c:pt idx="2">
                  <c:v>131.89999999999998</c:v>
                </c:pt>
                <c:pt idx="3">
                  <c:v>166.79999999999998</c:v>
                </c:pt>
                <c:pt idx="4">
                  <c:v>213.39999999999998</c:v>
                </c:pt>
                <c:pt idx="5">
                  <c:v>268.79999999999995</c:v>
                </c:pt>
                <c:pt idx="6">
                  <c:v>325.49999999999994</c:v>
                </c:pt>
                <c:pt idx="7">
                  <c:v>372.3999999999999</c:v>
                </c:pt>
                <c:pt idx="8">
                  <c:v>400.3999999999999</c:v>
                </c:pt>
                <c:pt idx="9">
                  <c:v>435.49999999999994</c:v>
                </c:pt>
                <c:pt idx="10">
                  <c:v>498.69999999999993</c:v>
                </c:pt>
                <c:pt idx="11">
                  <c:v>505.79999999999995</c:v>
                </c:pt>
                <c:pt idx="12">
                  <c:v>513.5</c:v>
                </c:pt>
                <c:pt idx="13">
                  <c:v>521.9</c:v>
                </c:pt>
                <c:pt idx="14">
                  <c:v>545.4</c:v>
                </c:pt>
                <c:pt idx="15">
                  <c:v>597.4</c:v>
                </c:pt>
                <c:pt idx="16">
                  <c:v>650</c:v>
                </c:pt>
                <c:pt idx="17">
                  <c:v>688.9</c:v>
                </c:pt>
                <c:pt idx="18">
                  <c:v>736.9</c:v>
                </c:pt>
                <c:pt idx="19">
                  <c:v>781.6999999999999</c:v>
                </c:pt>
                <c:pt idx="20">
                  <c:v>815.8</c:v>
                </c:pt>
                <c:pt idx="21">
                  <c:v>885.0999999999999</c:v>
                </c:pt>
                <c:pt idx="22">
                  <c:v>927.1999999999999</c:v>
                </c:pt>
                <c:pt idx="23">
                  <c:v>977.1999999999999</c:v>
                </c:pt>
                <c:pt idx="24">
                  <c:v>1035.1999999999998</c:v>
                </c:pt>
                <c:pt idx="25">
                  <c:v>1083.1</c:v>
                </c:pt>
                <c:pt idx="26">
                  <c:v>1119.1</c:v>
                </c:pt>
                <c:pt idx="27">
                  <c:v>1155.1</c:v>
                </c:pt>
                <c:pt idx="28">
                  <c:v>1185.6</c:v>
                </c:pt>
                <c:pt idx="29">
                  <c:v>1218.6</c:v>
                </c:pt>
                <c:pt idx="30">
                  <c:v>1267.3999999999999</c:v>
                </c:pt>
                <c:pt idx="31">
                  <c:v>1330.3999999999999</c:v>
                </c:pt>
                <c:pt idx="32">
                  <c:v>1374.3999999999999</c:v>
                </c:pt>
                <c:pt idx="33">
                  <c:v>1429.6</c:v>
                </c:pt>
                <c:pt idx="34">
                  <c:v>1441.6</c:v>
                </c:pt>
                <c:pt idx="35">
                  <c:v>1486.8</c:v>
                </c:pt>
                <c:pt idx="36">
                  <c:v>1506.8</c:v>
                </c:pt>
                <c:pt idx="37">
                  <c:v>1553.2</c:v>
                </c:pt>
                <c:pt idx="38">
                  <c:v>1593.4</c:v>
                </c:pt>
                <c:pt idx="39">
                  <c:v>1629.4</c:v>
                </c:pt>
                <c:pt idx="40">
                  <c:v>1673.3000000000002</c:v>
                </c:pt>
                <c:pt idx="41">
                  <c:v>1718.5000000000002</c:v>
                </c:pt>
                <c:pt idx="42">
                  <c:v>1778.5000000000002</c:v>
                </c:pt>
                <c:pt idx="43">
                  <c:v>1836.5000000000002</c:v>
                </c:pt>
                <c:pt idx="44">
                  <c:v>1896.1000000000001</c:v>
                </c:pt>
                <c:pt idx="45">
                  <c:v>1952.3000000000002</c:v>
                </c:pt>
                <c:pt idx="46">
                  <c:v>2013.1000000000001</c:v>
                </c:pt>
                <c:pt idx="47">
                  <c:v>2063.3</c:v>
                </c:pt>
                <c:pt idx="48">
                  <c:v>2116.5</c:v>
                </c:pt>
                <c:pt idx="49">
                  <c:v>2161.7</c:v>
                </c:pt>
                <c:pt idx="50">
                  <c:v>2225.5</c:v>
                </c:pt>
                <c:pt idx="51">
                  <c:v>2258.7</c:v>
                </c:pt>
              </c:numCache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Knickfööss Trainingswochen</a:t>
                </a:r>
              </a:p>
            </c:rich>
          </c:tx>
          <c:layout>
            <c:manualLayout>
              <c:xMode val="factor"/>
              <c:yMode val="factor"/>
              <c:x val="0.029"/>
              <c:y val="0.08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"/>
          <c:y val="0.08825"/>
          <c:w val="0.06025"/>
          <c:h val="0.5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Rangordnungen der summierten Trainingskilometer</a:t>
            </a:r>
          </a:p>
        </c:rich>
      </c:tx>
      <c:layout>
        <c:manualLayout>
          <c:xMode val="factor"/>
          <c:yMode val="factor"/>
          <c:x val="-0.186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175"/>
          <c:w val="0.906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Wochen!$A$40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Wochen!$B$40:$AX$40</c:f>
              <c:numCache>
                <c:ptCount val="49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Wochen!$A$39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Wochen!$B$39:$AW$39</c:f>
              <c:numCache>
                <c:ptCount val="48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Wochen!$A$38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Wochen!$B$38:$AX$38</c:f>
              <c:numCache>
                <c:ptCount val="49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Wochen!$A$37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Wochen!$B$37:$AX$37</c:f>
              <c:numCache>
                <c:ptCount val="49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Wochen!$A$36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Wochen!$B$36:$AX$36</c:f>
              <c:numCache>
                <c:ptCount val="49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Wochen!$A$35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Wochen!$B$35:$AX$35</c:f>
              <c:numCache>
                <c:ptCount val="4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Wochen!$A$34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Wochen!$B$34:$AW$34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Wochen!$A$33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Wochen!$B$33:$AX$33</c:f>
              <c:numCache>
                <c:ptCount val="4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Wochen!$A$32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Wochen!$B$32:$AX$32</c:f>
              <c:numCache>
                <c:ptCount val="4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Wochen!$A$31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Wochen!$B$31:$AW$31</c:f>
              <c:numCache>
                <c:ptCount val="48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Wochen!$A$30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Wochen!$B$30:$AW$30</c:f>
              <c:numCache>
                <c:ptCount val="48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Wochen!$A$8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Wochen!$B$29:$AW$29</c:f>
              <c:numCache>
                <c:ptCount val="48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Wochen!$A$28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Wochen!$B$28:$AW$28</c:f>
              <c:numCache>
                <c:ptCount val="4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Wochen!$A$27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Wochen!$B$27:$AX$27</c:f>
              <c:numCache>
                <c:ptCount val="49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19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16</c:v>
                </c:pt>
                <c:pt idx="48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Wochen!$A$26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Wochen!$B$26:$AX$26</c:f>
              <c:num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17</c:v>
                </c:pt>
                <c:pt idx="48">
                  <c:v>16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Wochen!$A$25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Wochen!$B$25:$AW$25</c:f>
              <c:numCache>
                <c:ptCount val="48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Wochen!$A$24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Wochen!$B$24:$AV$24</c:f>
              <c:numCache>
                <c:ptCount val="47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18</c:v>
                </c:pt>
                <c:pt idx="43">
                  <c:v>19</c:v>
                </c:pt>
                <c:pt idx="44">
                  <c:v>17</c:v>
                </c:pt>
                <c:pt idx="45">
                  <c:v>16</c:v>
                </c:pt>
                <c:pt idx="46">
                  <c:v>16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Wochen!$A$23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Wochen!$B$23:$BA$23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Knickfööss Trainingswochen</a:t>
                </a:r>
              </a:p>
            </c:rich>
          </c:tx>
          <c:layout>
            <c:manualLayout>
              <c:xMode val="factor"/>
              <c:yMode val="factor"/>
              <c:x val="0.0055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2675"/>
          <c:w val="0.05925"/>
          <c:h val="0.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76950"/>
    <xdr:graphicFrame>
      <xdr:nvGraphicFramePr>
        <xdr:cNvPr id="1" name="Chart 1"/>
        <xdr:cNvGraphicFramePr/>
      </xdr:nvGraphicFramePr>
      <xdr:xfrm>
        <a:off x="832256400" y="832256400"/>
        <a:ext cx="9363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76950"/>
    <xdr:graphicFrame>
      <xdr:nvGraphicFramePr>
        <xdr:cNvPr id="1" name="Shape 1025"/>
        <xdr:cNvGraphicFramePr/>
      </xdr:nvGraphicFramePr>
      <xdr:xfrm>
        <a:off x="832256400" y="832256400"/>
        <a:ext cx="9363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Y21"/>
  <sheetViews>
    <sheetView zoomScale="210" zoomScaleNormal="210" zoomScalePageLayoutView="0" workbookViewId="0" topLeftCell="A2">
      <pane xSplit="2" ySplit="2" topLeftCell="E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20" sqref="B20"/>
    </sheetView>
  </sheetViews>
  <sheetFormatPr defaultColWidth="11.421875" defaultRowHeight="12.75"/>
  <cols>
    <col min="1" max="1" width="19.140625" style="37" bestFit="1" customWidth="1"/>
    <col min="2" max="2" width="8.421875" style="0" bestFit="1" customWidth="1"/>
    <col min="3" max="3" width="5.140625" style="37" bestFit="1" customWidth="1"/>
    <col min="4" max="6" width="5.140625" style="0" bestFit="1" customWidth="1"/>
    <col min="7" max="8" width="5.8515625" style="0" customWidth="1"/>
    <col min="9" max="9" width="5.140625" style="0" bestFit="1" customWidth="1"/>
    <col min="10" max="10" width="5.8515625" style="0" customWidth="1"/>
    <col min="11" max="11" width="5.140625" style="0" bestFit="1" customWidth="1"/>
    <col min="12" max="12" width="5.8515625" style="0" customWidth="1"/>
    <col min="13" max="13" width="5.140625" style="0" bestFit="1" customWidth="1"/>
    <col min="14" max="21" width="5.8515625" style="0" customWidth="1"/>
  </cols>
  <sheetData>
    <row r="1" ht="7.5" customHeight="1" thickBot="1"/>
    <row r="2" spans="1:21" ht="12.75">
      <c r="A2" s="35"/>
      <c r="B2" s="40"/>
      <c r="C2" s="36">
        <v>2002</v>
      </c>
      <c r="D2" s="36">
        <v>2003</v>
      </c>
      <c r="E2" s="36">
        <v>2004</v>
      </c>
      <c r="F2" s="36">
        <v>2005</v>
      </c>
      <c r="G2" s="36">
        <v>2006</v>
      </c>
      <c r="H2" s="36">
        <v>2007</v>
      </c>
      <c r="I2" s="36">
        <v>2008</v>
      </c>
      <c r="J2" s="36">
        <v>2009</v>
      </c>
      <c r="K2" s="36">
        <v>2010</v>
      </c>
      <c r="L2" s="36">
        <v>2011</v>
      </c>
      <c r="M2" s="36">
        <v>2012</v>
      </c>
      <c r="N2" s="36">
        <v>2013</v>
      </c>
      <c r="O2" s="36">
        <v>2014</v>
      </c>
      <c r="P2" s="36">
        <v>2015</v>
      </c>
      <c r="Q2" s="36">
        <v>2016</v>
      </c>
      <c r="R2" s="36">
        <v>2017</v>
      </c>
      <c r="S2" s="36">
        <v>2018</v>
      </c>
      <c r="T2" s="36">
        <v>2019</v>
      </c>
      <c r="U2" s="36">
        <v>2020</v>
      </c>
    </row>
    <row r="3" spans="1:21" s="5" customFormat="1" ht="54" thickBot="1">
      <c r="A3" s="34"/>
      <c r="B3" s="41" t="s">
        <v>28</v>
      </c>
      <c r="C3" s="50" t="s">
        <v>24</v>
      </c>
      <c r="D3" s="50" t="s">
        <v>24</v>
      </c>
      <c r="E3" s="50" t="s">
        <v>24</v>
      </c>
      <c r="F3" s="50" t="s">
        <v>24</v>
      </c>
      <c r="G3" s="50" t="s">
        <v>24</v>
      </c>
      <c r="H3" s="50" t="s">
        <v>24</v>
      </c>
      <c r="I3" s="50" t="s">
        <v>24</v>
      </c>
      <c r="J3" s="50" t="s">
        <v>24</v>
      </c>
      <c r="K3" s="50" t="s">
        <v>24</v>
      </c>
      <c r="L3" s="50" t="s">
        <v>24</v>
      </c>
      <c r="M3" s="50" t="s">
        <v>24</v>
      </c>
      <c r="N3" s="50" t="s">
        <v>24</v>
      </c>
      <c r="O3" s="50" t="s">
        <v>24</v>
      </c>
      <c r="P3" s="50" t="s">
        <v>24</v>
      </c>
      <c r="Q3" s="50" t="s">
        <v>24</v>
      </c>
      <c r="R3" s="50" t="s">
        <v>24</v>
      </c>
      <c r="S3" s="50" t="s">
        <v>24</v>
      </c>
      <c r="T3" s="50" t="s">
        <v>24</v>
      </c>
      <c r="U3" s="50" t="s">
        <v>24</v>
      </c>
    </row>
    <row r="4" spans="1:25" ht="13.5" thickTop="1">
      <c r="A4" s="38" t="s">
        <v>1</v>
      </c>
      <c r="B4" s="33">
        <f>SUM(C4:Y4)</f>
        <v>9737.750000000002</v>
      </c>
      <c r="C4" s="51">
        <f>SUMIF('2002'!$A:$A,$A4,'2002'!$B:$B)</f>
        <v>102</v>
      </c>
      <c r="D4" s="52">
        <f>SUMIF('2003'!$A:$A,$A4,'2003'!$B:$B)</f>
        <v>631.6</v>
      </c>
      <c r="E4" s="52">
        <f>SUMIF('2004'!$A:$A,$A4,'2004'!$B:$B)</f>
        <v>509.4</v>
      </c>
      <c r="F4" s="52">
        <f>SUMIF('2005'!$A:$A,$A4,'2005'!$B:$B)</f>
        <v>640.0999999999999</v>
      </c>
      <c r="G4" s="52">
        <f>SUMIF('2006'!$A:$A,$A4,'2006'!$B:$B)</f>
        <v>690.1</v>
      </c>
      <c r="H4" s="52">
        <f>SUMIF('2007'!$A:$A,$A4,'2007'!$B:$B)</f>
        <v>571.5</v>
      </c>
      <c r="I4" s="52">
        <f>SUMIF('2008'!$A:$A,$A4,'2008'!$B:$B)</f>
        <v>701</v>
      </c>
      <c r="J4" s="52">
        <f>SUMIF('2009'!$A:$A,$A4,'2009'!$B:$B)</f>
        <v>251.54999999999995</v>
      </c>
      <c r="K4" s="52">
        <f>SUMIF('2010'!$A:$A,$A4,'2010'!$B:$B)</f>
        <v>624.9999999999999</v>
      </c>
      <c r="L4" s="52">
        <f>SUMIF('2011'!$A:$A,$A4,'2011'!$B:$B)</f>
        <v>639.1999999999997</v>
      </c>
      <c r="M4" s="52">
        <f>SUMIF('2012'!$A:$A,$A4,'2012'!$B:$B)</f>
        <v>636.5000000000002</v>
      </c>
      <c r="N4" s="52">
        <f>SUMIF('2013'!$A:$A,$A4,'2013'!$B:$B)</f>
        <v>568.8000000000003</v>
      </c>
      <c r="O4" s="52">
        <f>SUMIF('2014'!$A:$A,$A4,'2014'!$B:$B)</f>
        <v>535.3000000000003</v>
      </c>
      <c r="P4" s="52">
        <f>SUMIF('2015'!$A:$A,$A4,'2015'!$B:$B)</f>
        <v>444.5000000000001</v>
      </c>
      <c r="Q4" s="52">
        <f>SUMIF('2016'!$A:$A,$A4,'2016'!$B:$B)</f>
        <v>492.4</v>
      </c>
      <c r="R4" s="52">
        <f>SUMIF('2017'!$A:$A,$A4,'2017'!$B:$B)</f>
        <v>423.70000000000016</v>
      </c>
      <c r="S4" s="52">
        <f>SUMIF('2017'!$A:$A,$A4,'2018'!$B:$B)</f>
        <v>404.7000000000001</v>
      </c>
      <c r="T4" s="52">
        <f>SUMIF('2019'!$A:$A,$A4,'2019'!$B:$B)</f>
        <v>368.20000000000005</v>
      </c>
      <c r="U4" s="52">
        <f>SUMIF('2020'!$A:$A,$A4,'2020'!$B:$B)</f>
        <v>502.2000000000002</v>
      </c>
      <c r="V4" s="63"/>
      <c r="W4" s="63"/>
      <c r="X4" s="63"/>
      <c r="Y4" s="63"/>
    </row>
    <row r="5" spans="1:25" ht="12.75">
      <c r="A5" s="38" t="s">
        <v>5</v>
      </c>
      <c r="B5" s="33">
        <f>SUM(C5:Y5)</f>
        <v>9266.68</v>
      </c>
      <c r="C5" s="53">
        <f>SUMIF('2002'!$A:$A,$A5,'2002'!$B:$B)</f>
        <v>132</v>
      </c>
      <c r="D5" s="54">
        <f>SUMIF('2003'!$A:$A,$A5,'2003'!$B:$B)</f>
        <v>845</v>
      </c>
      <c r="E5" s="54">
        <f>SUMIF('2004'!$A:$A,$A5,'2004'!$B:$B)</f>
        <v>765.5</v>
      </c>
      <c r="F5" s="54">
        <f>SUMIF('2005'!$A:$A,$A5,'2005'!$B:$B)</f>
        <v>769</v>
      </c>
      <c r="G5" s="54">
        <f>SUMIF('2006'!$A:$A,$A5,'2006'!$B:$B)</f>
        <v>872.5999999999999</v>
      </c>
      <c r="H5" s="54">
        <f>SUMIF('2007'!$A:$A,$A5,'2007'!$B:$B)</f>
        <v>762.2</v>
      </c>
      <c r="I5" s="54">
        <f>SUMIF('2008'!$A:$A,$A5,'2008'!$B:$B)</f>
        <v>827.9</v>
      </c>
      <c r="J5" s="54">
        <f>SUMIF('2009'!$A:$A,$A5,'2009'!$B:$B)</f>
        <v>761</v>
      </c>
      <c r="K5" s="54">
        <f>SUMIF('2010'!$A:$A,$A5,'2010'!$B:$B)</f>
        <v>744.3</v>
      </c>
      <c r="L5" s="54">
        <f>SUMIF('2011'!$A:$A,$A5,'2011'!$B:$B)</f>
        <v>234.20000000000002</v>
      </c>
      <c r="M5" s="54">
        <f>SUMIF('2012'!$A:$A,$A5,'2012'!$B:$B)</f>
        <v>626.48</v>
      </c>
      <c r="N5" s="54">
        <f>SUMIF('2013'!$A:$A,$A5,'2013'!$B:$B)</f>
        <v>381.00000000000006</v>
      </c>
      <c r="O5" s="54">
        <f>SUMIF('2014'!$A:$A,$A5,'2014'!$B:$B)</f>
        <v>429.3000000000002</v>
      </c>
      <c r="P5" s="54">
        <f>SUMIF('2015'!$A:$A,$A5,'2015'!$B:$B)</f>
        <v>177.29999999999998</v>
      </c>
      <c r="Q5" s="54">
        <f>SUMIF('2016'!$A:$A,$A5,'2016'!$B:$B)</f>
        <v>220.6</v>
      </c>
      <c r="R5" s="54">
        <f>SUMIF('2017'!$A:$A,$A5,'2017'!$B:$B)</f>
        <v>273.5</v>
      </c>
      <c r="S5" s="54">
        <f>SUMIF('2018'!$A:$A,$A5,'2018'!$B:$B)</f>
        <v>223.5</v>
      </c>
      <c r="T5" s="54">
        <f>SUMIF('2019'!$A:$A,$A5,'2019'!$B:$B)</f>
        <v>190.29999999999998</v>
      </c>
      <c r="U5" s="54">
        <f>SUMIF('2020'!$A:$A,$A5,'2020'!$B:$B)</f>
        <v>31</v>
      </c>
      <c r="V5" s="63"/>
      <c r="W5" s="63"/>
      <c r="X5" s="63"/>
      <c r="Y5" s="63"/>
    </row>
    <row r="6" spans="1:25" ht="12.75">
      <c r="A6" s="38" t="s">
        <v>2</v>
      </c>
      <c r="B6" s="33">
        <f>SUM(C6:Y6)</f>
        <v>7031.1</v>
      </c>
      <c r="C6" s="53">
        <f>SUMIF('2002'!$A:$A,$A6,'2002'!$B:$B)</f>
        <v>135</v>
      </c>
      <c r="D6" s="54">
        <f>SUMIF('2003'!$A:$A,$A6,'2003'!$B:$B)</f>
        <v>439.09999999999997</v>
      </c>
      <c r="E6" s="54">
        <f>SUMIF('2004'!$A:$A,$A6,'2004'!$B:$B)</f>
        <v>389.5</v>
      </c>
      <c r="F6" s="54">
        <f>SUMIF('2005'!$A:$A,$A6,'2005'!$B:$B)</f>
        <v>643.7</v>
      </c>
      <c r="G6" s="54">
        <f>SUMIF('2006'!$A:$A,$A6,'2006'!$B:$B)</f>
        <v>622.6999999999999</v>
      </c>
      <c r="H6" s="54">
        <f>SUMIF('2007'!$A:$A,$A6,'2007'!$B:$B)</f>
        <v>608.4</v>
      </c>
      <c r="I6" s="54">
        <f>SUMIF('2008'!$A:$A,$A6,'2008'!$B:$B)</f>
        <v>592.7999999999998</v>
      </c>
      <c r="J6" s="54">
        <f>SUMIF('2009'!$A:$A,$A6,'2009'!$B:$B)</f>
        <v>635.8</v>
      </c>
      <c r="K6" s="54">
        <f>SUMIF('2010'!$A:$A,$A6,'2010'!$B:$B)</f>
        <v>595</v>
      </c>
      <c r="L6" s="54">
        <f>SUMIF('2011'!$A:$A,$A6,'2011'!$B:$B)</f>
        <v>538.5</v>
      </c>
      <c r="M6" s="54">
        <f>SUMIF('2012'!$A:$A,$A6,'2012'!$B:$B)</f>
        <v>479.5999999999999</v>
      </c>
      <c r="N6" s="54">
        <f>SUMIF('2013'!$A:$A,$A6,'2013'!$B:$B)</f>
        <v>463.5000000000003</v>
      </c>
      <c r="O6" s="54">
        <f>SUMIF('2014'!$A:$A,$A6,'2014'!$B:$B)</f>
        <v>413.3000000000002</v>
      </c>
      <c r="P6" s="54">
        <f>SUMIF('2015'!$A:$A,$A6,'2015'!$B:$B)</f>
        <v>312.8</v>
      </c>
      <c r="Q6" s="54">
        <f>SUMIF('2016'!$A:$A,$A6,'2016'!$B:$B)</f>
        <v>111.99999999999999</v>
      </c>
      <c r="R6" s="54">
        <f>SUMIF('2017'!$A:$A,$A6,'2017'!$B:$B)</f>
        <v>5</v>
      </c>
      <c r="S6" s="54">
        <f>SUMIF('2017'!$A:$A,$A6,'2018'!$B:$B)</f>
        <v>0</v>
      </c>
      <c r="T6" s="54">
        <f>SUMIF('2019'!$A:$A,$A6,'2019'!$B:$B)</f>
        <v>44.4</v>
      </c>
      <c r="U6" s="54">
        <f>SUMIF('2020'!$A:$A,$A6,'2020'!$B:$B)</f>
        <v>0</v>
      </c>
      <c r="V6" s="63"/>
      <c r="W6" s="63"/>
      <c r="X6" s="63"/>
      <c r="Y6" s="63"/>
    </row>
    <row r="7" spans="1:25" ht="12.75">
      <c r="A7" s="38" t="s">
        <v>8</v>
      </c>
      <c r="B7" s="33">
        <f>SUM(C7:Y7)</f>
        <v>6940.300000000002</v>
      </c>
      <c r="C7" s="53">
        <f>SUMIF('2002'!$A:$A,$A7,'2002'!$B:$B)</f>
        <v>76</v>
      </c>
      <c r="D7" s="54">
        <f>SUMIF('2003'!$A:$A,$A7,'2003'!$B:$B)</f>
        <v>488.9</v>
      </c>
      <c r="E7" s="54">
        <f>SUMIF('2004'!$A:$A,$A7,'2004'!$B:$B)</f>
        <v>408.5</v>
      </c>
      <c r="F7" s="54">
        <f>SUMIF('2005'!$A:$A,$A7,'2005'!$B:$B)</f>
        <v>319</v>
      </c>
      <c r="G7" s="54">
        <f>SUMIF('2006'!$A:$A,$A7,'2006'!$B:$B)</f>
        <v>256.4</v>
      </c>
      <c r="H7" s="54">
        <f>SUMIF('2007'!$A:$A,$A7,'2007'!$B:$B)</f>
        <v>199.10000000000002</v>
      </c>
      <c r="I7" s="54">
        <f>SUMIF('2008'!$A:$A,$A7,'2008'!$B:$B)</f>
        <v>406.8</v>
      </c>
      <c r="J7" s="54">
        <f>SUMIF('2009'!$A:$A,$A7,'2009'!$B:$B)</f>
        <v>475.9000000000002</v>
      </c>
      <c r="K7" s="54">
        <f>SUMIF('2010'!$A:$A,$A7,'2010'!$B:$B)</f>
        <v>505.90000000000026</v>
      </c>
      <c r="L7" s="54">
        <f>SUMIF('2011'!$A:$A,$A7,'2011'!$B:$B)</f>
        <v>521.3000000000001</v>
      </c>
      <c r="M7" s="54">
        <f>SUMIF('2012'!$A:$A,$A7,'2012'!$B:$B)</f>
        <v>454.8000000000003</v>
      </c>
      <c r="N7" s="54">
        <f>SUMIF('2013'!$A:$A,$A7,'2013'!$B:$B)</f>
        <v>460.2000000000002</v>
      </c>
      <c r="O7" s="54">
        <f>SUMIF('2014'!$A:$A,$A7,'2014'!$B:$B)</f>
        <v>310</v>
      </c>
      <c r="P7" s="54">
        <f>SUMIF('2015'!$A:$A,$A7,'2015'!$B:$B)</f>
        <v>349.5</v>
      </c>
      <c r="Q7" s="54">
        <f>SUMIF('2016'!$A:$A,$A7,'2016'!$B:$B)</f>
        <v>331.4</v>
      </c>
      <c r="R7" s="54">
        <f>SUMIF('2017'!$A:$A,$A7,'2017'!$B:$B)</f>
        <v>333.1000000000001</v>
      </c>
      <c r="S7" s="54">
        <f>SUMIF('2017'!$A:$A,$A7,'2018'!$B:$B)</f>
        <v>323.09999999999997</v>
      </c>
      <c r="T7" s="54">
        <f>SUMIF('2019'!$A:$A,$A7,'2019'!$B:$B)</f>
        <v>264.59999999999997</v>
      </c>
      <c r="U7" s="54">
        <f>SUMIF('2020'!$A:$A,$A7,'2020'!$B:$B)</f>
        <v>455.80000000000007</v>
      </c>
      <c r="V7" s="63"/>
      <c r="W7" s="63"/>
      <c r="X7" s="63"/>
      <c r="Y7" s="63"/>
    </row>
    <row r="8" spans="1:25" ht="12.75">
      <c r="A8" s="38" t="s">
        <v>6</v>
      </c>
      <c r="B8" s="33">
        <f>SUM(C8:Y8)</f>
        <v>5146.8</v>
      </c>
      <c r="C8" s="53">
        <f>SUMIF('2002'!$A:$A,$A8,'2002'!$B:$B)</f>
        <v>16</v>
      </c>
      <c r="D8" s="54">
        <f>SUMIF('2003'!$A:$A,$A8,'2003'!$B:$B)</f>
        <v>164.9</v>
      </c>
      <c r="E8" s="54">
        <f>SUMIF('2004'!$A:$A,$A8,'2004'!$B:$B)</f>
        <v>300</v>
      </c>
      <c r="F8" s="54">
        <f>SUMIF('2005'!$A:$A,$A8,'2005'!$B:$B)</f>
        <v>325.5</v>
      </c>
      <c r="G8" s="54">
        <f>SUMIF('2006'!$A:$A,$A8,'2006'!$B:$B)</f>
        <v>470.1</v>
      </c>
      <c r="H8" s="54">
        <f>SUMIF('2007'!$A:$A,$A8,'2007'!$B:$B)</f>
        <v>352.2</v>
      </c>
      <c r="I8" s="54">
        <f>SUMIF('2008'!$A:$A,$A8,'2008'!$B:$B)</f>
        <v>436.09999999999985</v>
      </c>
      <c r="J8" s="54">
        <f>SUMIF('2009'!$A:$A,$A8,'2009'!$B:$B)</f>
        <v>600</v>
      </c>
      <c r="K8" s="54">
        <f>SUMIF('2010'!$A:$A,$A8,'2010'!$B:$B)</f>
        <v>615.1</v>
      </c>
      <c r="L8" s="54">
        <f>SUMIF('2011'!$A:$A,$A8,'2011'!$B:$B)</f>
        <v>617.0999999999999</v>
      </c>
      <c r="M8" s="54">
        <f>SUMIF('2012'!$A:$A,$A8,'2012'!$B:$B)</f>
        <v>423.3</v>
      </c>
      <c r="N8" s="54">
        <f>SUMIF('2013'!$A:$A,$A8,'2013'!$B:$B)</f>
        <v>305.09999999999997</v>
      </c>
      <c r="O8" s="54">
        <f>SUMIF('2014'!$A:$A,$A8,'2014'!$B:$B)</f>
        <v>33</v>
      </c>
      <c r="P8" s="54">
        <f>SUMIF('2015'!$A:$A,$A8,'2015'!$B:$B)</f>
        <v>74</v>
      </c>
      <c r="Q8" s="54">
        <f>SUMIF('2016'!$A:$A,$A8,'2016'!$B:$B)</f>
        <v>75.6</v>
      </c>
      <c r="R8" s="54">
        <f>SUMIF('2017'!$A:$A,$A8,'2017'!$B:$B)</f>
        <v>70.89999999999999</v>
      </c>
      <c r="S8" s="54">
        <f>SUMIF('2017'!$A:$A,$A8,'2018'!$B:$B)</f>
        <v>163.79999999999998</v>
      </c>
      <c r="T8" s="54">
        <f>SUMIF('2019'!$A:$A,$A8,'2019'!$B:$B)</f>
        <v>26.6</v>
      </c>
      <c r="U8" s="54">
        <f>SUMIF('2020'!$A:$A,$A8,'2020'!$B:$B)</f>
        <v>77.5</v>
      </c>
      <c r="V8" s="63"/>
      <c r="W8" s="63"/>
      <c r="X8" s="63"/>
      <c r="Y8" s="63"/>
    </row>
    <row r="9" spans="1:25" ht="12.75">
      <c r="A9" s="38" t="s">
        <v>11</v>
      </c>
      <c r="B9" s="33">
        <f>SUM(C9:Y9)</f>
        <v>4863.21</v>
      </c>
      <c r="C9" s="53">
        <f>SUMIF('2002'!$A:$A,$A9,'2002'!$B:$B)</f>
        <v>96</v>
      </c>
      <c r="D9" s="54">
        <f>SUMIF('2003'!$A:$A,$A9,'2003'!$B:$B)</f>
        <v>132</v>
      </c>
      <c r="E9" s="54">
        <f>SUMIF('2004'!$A:$A,$A9,'2004'!$B:$B)</f>
        <v>147</v>
      </c>
      <c r="F9" s="54">
        <f>SUMIF('2005'!$A:$A,$A9,'2005'!$B:$B)</f>
        <v>282.5</v>
      </c>
      <c r="G9" s="54">
        <f>SUMIF('2006'!$A:$A,$A9,'2006'!$B:$B)</f>
        <v>129.4</v>
      </c>
      <c r="H9" s="54">
        <f>SUMIF('2007'!$A:$A,$A9,'2007'!$B:$B)</f>
        <v>339.09999999999997</v>
      </c>
      <c r="I9" s="54">
        <f>SUMIF('2008'!$A:$A,$A9,'2008'!$B:$B)</f>
        <v>460.0999999999999</v>
      </c>
      <c r="J9" s="54">
        <f>SUMIF('2009'!$A:$A,$A9,'2009'!$B:$B)</f>
        <v>480.30000000000007</v>
      </c>
      <c r="K9" s="54">
        <f>SUMIF('2010'!$A:$A,$A9,'2010'!$B:$B)</f>
        <v>250.69999999999996</v>
      </c>
      <c r="L9" s="54">
        <f>SUMIF('2011'!$A:$A,$A9,'2011'!$B:$B)</f>
        <v>208.20999999999998</v>
      </c>
      <c r="M9" s="54">
        <f>SUMIF('2012'!$A:$A,$A9,'2012'!$B:$B)</f>
        <v>365.60000000000014</v>
      </c>
      <c r="N9" s="54">
        <f>SUMIF('2013'!$A:$A,$A9,'2013'!$B:$B)</f>
        <v>306.00000000000006</v>
      </c>
      <c r="O9" s="54">
        <f>SUMIF('2014'!$A:$A,$A9,'2014'!$B:$B)</f>
        <v>175.49999999999997</v>
      </c>
      <c r="P9" s="54">
        <f>SUMIF('2015'!$A:$A,$A9,'2015'!$B:$B)</f>
        <v>116.19999999999997</v>
      </c>
      <c r="Q9" s="54">
        <f>SUMIF('2016'!$A:$A,$A9,'2016'!$B:$B)</f>
        <v>282</v>
      </c>
      <c r="R9" s="54">
        <f>SUMIF('2017'!$A:$A,$A9,'2017'!$B:$B)</f>
        <v>270.8</v>
      </c>
      <c r="S9" s="54">
        <f>SUMIF('2017'!$A:$A,$A9,'2018'!$B:$B)</f>
        <v>223.5</v>
      </c>
      <c r="T9" s="54">
        <f>SUMIF('2019'!$A:$A,$A9,'2019'!$B:$B)</f>
        <v>302.6000000000001</v>
      </c>
      <c r="U9" s="54">
        <f>SUMIF('2020'!$A:$A,$A9,'2020'!$B:$B)</f>
        <v>295.7</v>
      </c>
      <c r="V9" s="63"/>
      <c r="W9" s="63"/>
      <c r="X9" s="63"/>
      <c r="Y9" s="63"/>
    </row>
    <row r="10" spans="1:25" ht="12.75">
      <c r="A10" s="38" t="s">
        <v>9</v>
      </c>
      <c r="B10" s="33">
        <f>SUM(C10:Y10)</f>
        <v>4659.200000000001</v>
      </c>
      <c r="C10" s="53">
        <f>SUMIF('2002'!$A:$A,$A10,'2002'!$B:$B)</f>
        <v>12</v>
      </c>
      <c r="D10" s="54">
        <f>SUMIF('2003'!$A:$A,$A10,'2003'!$B:$B)</f>
        <v>91</v>
      </c>
      <c r="E10" s="54">
        <f>SUMIF('2004'!$A:$A,$A10,'2004'!$B:$B)</f>
        <v>72</v>
      </c>
      <c r="F10" s="54">
        <f>SUMIF('2005'!$A:$A,$A10,'2005'!$B:$B)</f>
        <v>83.8</v>
      </c>
      <c r="G10" s="54">
        <f>SUMIF('2006'!$A:$A,$A10,'2006'!$B:$B)</f>
        <v>430.6</v>
      </c>
      <c r="H10" s="54">
        <f>SUMIF('2007'!$A:$A,$A10,'2007'!$B:$B)</f>
        <v>584.6</v>
      </c>
      <c r="I10" s="54">
        <f>SUMIF('2008'!$A:$A,$A10,'2008'!$B:$B)</f>
        <v>458.49999999999994</v>
      </c>
      <c r="J10" s="54">
        <f>SUMIF('2009'!$A:$A,$A10,'2009'!$B:$B)</f>
        <v>330.7000000000001</v>
      </c>
      <c r="K10" s="54">
        <f>SUMIF('2010'!$A:$A,$A10,'2010'!$B:$B)</f>
        <v>516.2</v>
      </c>
      <c r="L10" s="54">
        <f>SUMIF('2011'!$A:$A,$A10,'2011'!$B:$B)</f>
        <v>222.7</v>
      </c>
      <c r="M10" s="54">
        <f>SUMIF('2012'!$A:$A,$A10,'2012'!$B:$B)</f>
        <v>261.1</v>
      </c>
      <c r="N10" s="54">
        <f>SUMIF('2013'!$A:$A,$A10,'2013'!$B:$B)</f>
        <v>159.79999999999998</v>
      </c>
      <c r="O10" s="54">
        <f>SUMIF('2014'!$A:$A,$A10,'2014'!$B:$B)</f>
        <v>149.59999999999997</v>
      </c>
      <c r="P10" s="54">
        <f>SUMIF('2015'!$A:$A,$A10,'2015'!$B:$B)</f>
        <v>0</v>
      </c>
      <c r="Q10" s="54">
        <f>SUMIF('2016'!$A:$A,$A10,'2016'!$B:$B)</f>
        <v>123.39999999999999</v>
      </c>
      <c r="R10" s="54">
        <f>SUMIF('2017'!$A:$A,$A10,'2017'!$B:$B)</f>
        <v>161.49999999999994</v>
      </c>
      <c r="S10" s="54">
        <f>SUMIF('2017'!$A:$A,$A10,'2018'!$B:$B)</f>
        <v>217.70000000000002</v>
      </c>
      <c r="T10" s="54">
        <f>SUMIF('2019'!$A:$A,$A10,'2019'!$B:$B)</f>
        <v>357.70000000000005</v>
      </c>
      <c r="U10" s="54">
        <f>SUMIF('2020'!$A:$A,$A10,'2020'!$B:$B)</f>
        <v>426.29999999999995</v>
      </c>
      <c r="V10" s="63"/>
      <c r="W10" s="63"/>
      <c r="X10" s="63"/>
      <c r="Y10" s="63"/>
    </row>
    <row r="11" spans="1:25" ht="12.75">
      <c r="A11" s="38" t="s">
        <v>0</v>
      </c>
      <c r="B11" s="33">
        <f>SUM(C11:Y11)</f>
        <v>4422.800000000001</v>
      </c>
      <c r="C11" s="53">
        <f>SUMIF('2002'!$A:$A,$A11,'2002'!$B:$B)</f>
        <v>41</v>
      </c>
      <c r="D11" s="54">
        <f>SUMIF('2003'!$A:$A,$A11,'2003'!$B:$B)</f>
        <v>275</v>
      </c>
      <c r="E11" s="54">
        <f>SUMIF('2004'!$A:$A,$A11,'2004'!$B:$B)</f>
        <v>144</v>
      </c>
      <c r="F11" s="54">
        <f>SUMIF('2005'!$A:$A,$A11,'2005'!$B:$B)</f>
        <v>252.8</v>
      </c>
      <c r="G11" s="54">
        <f>SUMIF('2006'!$A:$A,$A11,'2006'!$B:$B)</f>
        <v>263.6</v>
      </c>
      <c r="H11" s="54">
        <f>SUMIF('2007'!$A:$A,$A11,'2007'!$B:$B)</f>
        <v>337.9</v>
      </c>
      <c r="I11" s="54">
        <f>SUMIF('2008'!$A:$A,$A11,'2008'!$B:$B)</f>
        <v>71.10000000000001</v>
      </c>
      <c r="J11" s="54">
        <f>SUMIF('2009'!$A:$A,$A11,'2009'!$B:$B)</f>
        <v>12</v>
      </c>
      <c r="K11" s="54">
        <f>SUMIF('2010'!$A:$A,$A11,'2010'!$B:$B)</f>
        <v>0</v>
      </c>
      <c r="L11" s="54">
        <f>SUMIF('2011'!$A:$A,$A11,'2011'!$B:$B)</f>
        <v>46.7</v>
      </c>
      <c r="M11" s="54">
        <f>SUMIF('2012'!$A:$A,$A11,'2012'!$B:$B)</f>
        <v>369.30000000000007</v>
      </c>
      <c r="N11" s="54">
        <f>SUMIF('2013'!$A:$A,$A11,'2013'!$B:$B)</f>
        <v>258.69999999999993</v>
      </c>
      <c r="O11" s="54">
        <f>SUMIF('2014'!$A:$A,$A11,'2014'!$B:$B)</f>
        <v>407.00000000000017</v>
      </c>
      <c r="P11" s="54">
        <f>SUMIF('2015'!$A:$A,$A11,'2015'!$B:$B)</f>
        <v>339.3</v>
      </c>
      <c r="Q11" s="54">
        <f>SUMIF('2016'!$A:$A,$A11,'2016'!$B:$B)</f>
        <v>349.2</v>
      </c>
      <c r="R11" s="54">
        <f>SUMIF('2017'!$A:$A,$A11,'2017'!$B:$B)</f>
        <v>409.90000000000015</v>
      </c>
      <c r="S11" s="54">
        <f>SUMIF('2017'!$A:$A,$A11,'2018'!$B:$B)</f>
        <v>358.70000000000016</v>
      </c>
      <c r="T11" s="54">
        <f>SUMIF('2019'!$A:$A,$A11,'2019'!$B:$B)</f>
        <v>282.5</v>
      </c>
      <c r="U11" s="54">
        <f>SUMIF('2020'!$A:$A,$A11,'2020'!$B:$B)</f>
        <v>204.1</v>
      </c>
      <c r="V11" s="63"/>
      <c r="W11" s="63"/>
      <c r="X11" s="63"/>
      <c r="Y11" s="63"/>
    </row>
    <row r="12" spans="1:25" ht="12.75">
      <c r="A12" s="38" t="s">
        <v>7</v>
      </c>
      <c r="B12" s="33">
        <f>SUM(C12:Y12)</f>
        <v>4180.4</v>
      </c>
      <c r="C12" s="53">
        <f>SUMIF('2002'!$A:$A,$A12,'2002'!$B:$B)</f>
        <v>14</v>
      </c>
      <c r="D12" s="54">
        <f>SUMIF('2003'!$A:$A,$A12,'2003'!$B:$B)</f>
        <v>108.5</v>
      </c>
      <c r="E12" s="54">
        <f>SUMIF('2004'!$A:$A,$A12,'2004'!$B:$B)</f>
        <v>11</v>
      </c>
      <c r="F12" s="54">
        <f>SUMIF('2005'!$A:$A,$A12,'2005'!$B:$B)</f>
        <v>24</v>
      </c>
      <c r="G12" s="54">
        <f>SUMIF('2006'!$A:$A,$A12,'2006'!$B:$B)</f>
        <v>278.2</v>
      </c>
      <c r="H12" s="54">
        <f>SUMIF('2007'!$A:$A,$A12,'2007'!$B:$B)</f>
        <v>310.59999999999997</v>
      </c>
      <c r="I12" s="54">
        <f>SUMIF('2008'!$A:$A,$A12,'2008'!$B:$B)</f>
        <v>593.7</v>
      </c>
      <c r="J12" s="54">
        <f>SUMIF('2009'!$A:$A,$A12,'2009'!$B:$B)</f>
        <v>403.80000000000007</v>
      </c>
      <c r="K12" s="54">
        <f>SUMIF('2010'!$A:$A,$A12,'2010'!$B:$B)</f>
        <v>467.8000000000001</v>
      </c>
      <c r="L12" s="54">
        <f>SUMIF('2011'!$A:$A,$A12,'2011'!$B:$B)</f>
        <v>497.5999999999999</v>
      </c>
      <c r="M12" s="54">
        <f>SUMIF('2012'!$A:$A,$A12,'2012'!$B:$B)</f>
        <v>496.8</v>
      </c>
      <c r="N12" s="54">
        <f>SUMIF('2013'!$A:$A,$A12,'2013'!$B:$B)</f>
        <v>364.90000000000003</v>
      </c>
      <c r="O12" s="54">
        <f>SUMIF('2014'!$A:$A,$A12,'2014'!$B:$B)</f>
        <v>88</v>
      </c>
      <c r="P12" s="54">
        <f>SUMIF('2015'!$A:$A,$A12,'2015'!$B:$B)</f>
        <v>5.5</v>
      </c>
      <c r="Q12" s="54">
        <f>SUMIF('2016'!$A:$A,$A12,'2016'!$B:$B)</f>
        <v>2.5</v>
      </c>
      <c r="R12" s="54">
        <f>SUMIF('2017'!$A:$A,$A12,'2017'!$B:$B)</f>
        <v>33.7</v>
      </c>
      <c r="S12" s="54">
        <f>SUMIF('2017'!$A:$A,$A12,'2018'!$B:$B)</f>
        <v>119.70000000000003</v>
      </c>
      <c r="T12" s="54">
        <f>SUMIF('2019'!$A:$A,$A12,'2019'!$B:$B)</f>
        <v>91.19999999999999</v>
      </c>
      <c r="U12" s="54">
        <f>SUMIF('2020'!$A:$A,$A12,'2020'!$B:$B)</f>
        <v>268.90000000000003</v>
      </c>
      <c r="V12" s="63"/>
      <c r="W12" s="63"/>
      <c r="X12" s="63"/>
      <c r="Y12" s="63"/>
    </row>
    <row r="13" spans="1:25" ht="12.75">
      <c r="A13" s="38" t="s">
        <v>10</v>
      </c>
      <c r="B13" s="33">
        <f>SUM(C13:Y13)</f>
        <v>4070.7000000000003</v>
      </c>
      <c r="C13" s="53">
        <f>SUMIF('2002'!$A:$A,$A13,'2002'!$B:$B)</f>
        <v>67</v>
      </c>
      <c r="D13" s="54">
        <f>SUMIF('2003'!$A:$A,$A13,'2003'!$B:$B)</f>
        <v>130.5</v>
      </c>
      <c r="E13" s="54">
        <f>SUMIF('2004'!$A:$A,$A13,'2004'!$B:$B)</f>
        <v>345</v>
      </c>
      <c r="F13" s="54">
        <f>SUMIF('2005'!$A:$A,$A13,'2005'!$B:$B)</f>
        <v>516.8000000000001</v>
      </c>
      <c r="G13" s="54">
        <f>SUMIF('2006'!$A:$A,$A13,'2006'!$B:$B)</f>
        <v>528.2</v>
      </c>
      <c r="H13" s="54">
        <f>SUMIF('2007'!$A:$A,$A13,'2007'!$B:$B)</f>
        <v>221.30000000000004</v>
      </c>
      <c r="I13" s="54">
        <f>SUMIF('2008'!$A:$A,$A13,'2008'!$B:$B)</f>
        <v>297</v>
      </c>
      <c r="J13" s="54">
        <f>SUMIF('2009'!$A:$A,$A13,'2009'!$B:$B)</f>
        <v>407.4000000000001</v>
      </c>
      <c r="K13" s="54">
        <f>SUMIF('2010'!$A:$A,$A13,'2010'!$B:$B)</f>
        <v>674.7000000000002</v>
      </c>
      <c r="L13" s="54">
        <f>SUMIF('2011'!$A:$A,$A13,'2011'!$B:$B)</f>
        <v>645.7999999999998</v>
      </c>
      <c r="M13" s="54">
        <f>SUMIF('2012'!$A:$A,$A13,'2012'!$B:$B)</f>
        <v>178.79999999999998</v>
      </c>
      <c r="N13" s="54">
        <f>SUMIF('2013'!$A:$A,$A13,'2013'!$B:$B)</f>
        <v>38.1</v>
      </c>
      <c r="O13" s="54">
        <f>SUMIF('2014'!$A:$A,$A13,'2014'!$B:$B)</f>
        <v>12.1</v>
      </c>
      <c r="P13" s="54">
        <f>SUMIF('2015'!$A:$A,$A13,'2015'!$B:$B)</f>
        <v>8</v>
      </c>
      <c r="Q13" s="54">
        <f>SUMIF('2016'!$A:$A,$A13,'2016'!$B:$B)</f>
        <v>0</v>
      </c>
      <c r="R13" s="54">
        <f>SUMIF('2017'!$A:$A,$A13,'2017'!$B:$B)</f>
        <v>0</v>
      </c>
      <c r="S13" s="54">
        <f>SUMIF('2017'!$A:$A,$A13,'2018'!$B:$B)</f>
        <v>0</v>
      </c>
      <c r="T13" s="54">
        <f>SUMIF('2019'!$A:$A,$A13,'2019'!$B:$B)</f>
        <v>0</v>
      </c>
      <c r="U13" s="54">
        <f>SUMIF('2020'!$A:$A,$A13,'2020'!$B:$B)</f>
        <v>0</v>
      </c>
      <c r="V13" s="63"/>
      <c r="W13" s="63"/>
      <c r="X13" s="63"/>
      <c r="Y13" s="63"/>
    </row>
    <row r="14" spans="1:25" ht="12.75">
      <c r="A14" s="38" t="s">
        <v>3</v>
      </c>
      <c r="B14" s="33">
        <f>SUM(C14:Y14)</f>
        <v>3557.1</v>
      </c>
      <c r="C14" s="53">
        <f>SUMIF('2002'!$A:$A,$A14,'2002'!$B:$B)</f>
        <v>117</v>
      </c>
      <c r="D14" s="54">
        <f>SUMIF('2003'!$A:$A,$A14,'2003'!$B:$B)</f>
        <v>375.9</v>
      </c>
      <c r="E14" s="54">
        <f>SUMIF('2004'!$A:$A,$A14,'2004'!$B:$B)</f>
        <v>342</v>
      </c>
      <c r="F14" s="54">
        <f>SUMIF('2005'!$A:$A,$A14,'2005'!$B:$B)</f>
        <v>330.8</v>
      </c>
      <c r="G14" s="54">
        <f>SUMIF('2006'!$A:$A,$A14,'2006'!$B:$B)</f>
        <v>319.8</v>
      </c>
      <c r="H14" s="54">
        <f>SUMIF('2007'!$A:$A,$A14,'2007'!$B:$B)</f>
        <v>413.2</v>
      </c>
      <c r="I14" s="54">
        <f>SUMIF('2008'!$A:$A,$A14,'2008'!$B:$B)</f>
        <v>407.8</v>
      </c>
      <c r="J14" s="54">
        <f>SUMIF('2009'!$A:$A,$A14,'2009'!$B:$B)</f>
        <v>325.5000000000001</v>
      </c>
      <c r="K14" s="54">
        <f>SUMIF('2010'!$A:$A,$A14,'2010'!$B:$B)</f>
        <v>333.00000000000006</v>
      </c>
      <c r="L14" s="54">
        <f>SUMIF('2011'!$A:$A,$A14,'2011'!$B:$B)</f>
        <v>166.5</v>
      </c>
      <c r="M14" s="54">
        <f>SUMIF('2012'!$A:$A,$A14,'2012'!$B:$B)</f>
        <v>221.99999999999997</v>
      </c>
      <c r="N14" s="54">
        <f>SUMIF('2013'!$A:$A,$A14,'2013'!$B:$B)</f>
        <v>114.1</v>
      </c>
      <c r="O14" s="54">
        <f>SUMIF('2014'!$A:$A,$A14,'2014'!$B:$B)</f>
        <v>83.5</v>
      </c>
      <c r="P14" s="54">
        <f>SUMIF('2015'!$A:$A,$A14,'2015'!$B:$B)</f>
        <v>6</v>
      </c>
      <c r="Q14" s="54">
        <f>SUMIF('2016'!$A:$A,$A14,'2016'!$B:$B)</f>
        <v>0</v>
      </c>
      <c r="R14" s="54">
        <f>SUMIF('2017'!$A:$A,$A14,'2017'!$B:$B)</f>
        <v>0</v>
      </c>
      <c r="S14" s="54">
        <f>SUMIF('2017'!$A:$A,$A14,'2018'!$B:$B)</f>
        <v>0</v>
      </c>
      <c r="T14" s="54">
        <f>SUMIF('2019'!$A:$A,$A14,'2019'!$B:$B)</f>
        <v>0</v>
      </c>
      <c r="U14" s="54">
        <f>SUMIF('2020'!$A:$A,$A14,'2020'!$B:$B)</f>
        <v>0</v>
      </c>
      <c r="V14" s="63"/>
      <c r="W14" s="63"/>
      <c r="X14" s="63"/>
      <c r="Y14" s="63"/>
    </row>
    <row r="15" spans="1:25" ht="12.75">
      <c r="A15" s="44" t="s">
        <v>47</v>
      </c>
      <c r="B15" s="33">
        <f>SUM(C15:Y15)</f>
        <v>368.80000000000007</v>
      </c>
      <c r="C15" s="53">
        <f>SUMIF('2002'!$A:$A,$A15,'2002'!$B:$B)</f>
        <v>0</v>
      </c>
      <c r="D15" s="54">
        <f>SUMIF('2003'!$A:$A,$A15,'2003'!$B:$B)</f>
        <v>0</v>
      </c>
      <c r="E15" s="54">
        <f>SUMIF('2004'!$A:$A,$A15,'2004'!$B:$B)</f>
        <v>0</v>
      </c>
      <c r="F15" s="54">
        <f>SUMIF('2005'!$A:$A,$A15,'2005'!$B:$B)</f>
        <v>0</v>
      </c>
      <c r="G15" s="54">
        <f>SUMIF('2006'!$A:$A,$A15,'2006'!$B:$B)</f>
        <v>0</v>
      </c>
      <c r="H15" s="54">
        <f>SUMIF('2007'!$A:$A,$A15,'2007'!$B:$B)</f>
        <v>0</v>
      </c>
      <c r="I15" s="54">
        <f>SUMIF('2008'!$A:$A,$A15,'2008'!$B:$B)</f>
        <v>0</v>
      </c>
      <c r="J15" s="54">
        <f>SUMIF('2009'!$A:$A,$A15,'2009'!$B:$B)</f>
        <v>0</v>
      </c>
      <c r="K15" s="54">
        <f>SUMIF('2010'!$A:$A,$A15,'2010'!$B:$B)</f>
        <v>0</v>
      </c>
      <c r="L15" s="54">
        <f>SUMIF('2011'!$A:$A,$A15,'2011'!$B:$B)</f>
        <v>0</v>
      </c>
      <c r="M15" s="54">
        <f>SUMIF('2012'!$A:$A,$A15,'2012'!$B:$B)</f>
        <v>308.30000000000007</v>
      </c>
      <c r="N15" s="54">
        <f>SUMIF('2013'!$A:$A,$A15,'2013'!$B:$B)</f>
        <v>60.5</v>
      </c>
      <c r="O15" s="54">
        <f>SUMIF('2014'!$A:$A,$A15,'2014'!$B:$B)</f>
        <v>0</v>
      </c>
      <c r="P15" s="54">
        <f>SUMIF('2015'!$A:$A,$A15,'2015'!$B:$B)</f>
        <v>0</v>
      </c>
      <c r="Q15" s="54">
        <f>SUMIF('2016'!$A:$A,$A15,'2016'!$B:$B)</f>
        <v>0</v>
      </c>
      <c r="R15" s="54">
        <f>SUMIF('2017'!$A:$A,$A15,'2017'!$B:$B)</f>
        <v>0</v>
      </c>
      <c r="S15" s="54">
        <f>SUMIF('2017'!$A:$A,$A15,'2018'!$B:$B)</f>
        <v>0</v>
      </c>
      <c r="T15" s="54">
        <f>SUMIF('2019'!$A:$A,$A15,'2019'!$B:$B)</f>
        <v>0</v>
      </c>
      <c r="U15" s="54">
        <f>SUMIF('2020'!$A:$A,$A15,'2020'!$B:$B)</f>
        <v>0</v>
      </c>
      <c r="V15" s="63"/>
      <c r="W15" s="63"/>
      <c r="X15" s="63"/>
      <c r="Y15" s="63"/>
    </row>
    <row r="16" spans="1:25" ht="12.75">
      <c r="A16" s="44" t="s">
        <v>37</v>
      </c>
      <c r="B16" s="33">
        <f>SUM(C16:Y16)</f>
        <v>284.59999999999997</v>
      </c>
      <c r="C16" s="53">
        <f>SUMIF('2002'!$A:$A,$A16,'2002'!$B:$B)</f>
        <v>0</v>
      </c>
      <c r="D16" s="54">
        <f>SUMIF('2003'!$A:$A,$A16,'2003'!$B:$B)</f>
        <v>0</v>
      </c>
      <c r="E16" s="54">
        <f>SUMIF('2004'!$A:$A,$A16,'2004'!$B:$B)</f>
        <v>0</v>
      </c>
      <c r="F16" s="54">
        <f>SUMIF('2005'!$A:$A,$A16,'2005'!$B:$B)</f>
        <v>0</v>
      </c>
      <c r="G16" s="54">
        <f>SUMIF('2006'!$A:$A,$A16,'2006'!$B:$B)</f>
        <v>0</v>
      </c>
      <c r="H16" s="54">
        <f>SUMIF('2007'!$A:$A,$A16,'2007'!$B:$B)</f>
        <v>0</v>
      </c>
      <c r="I16" s="54">
        <f>SUMIF('2008'!$A:$A,$A16,'2008'!$B:$B)</f>
        <v>72.3</v>
      </c>
      <c r="J16" s="54">
        <f>SUMIF('2009'!$A:$A,$A16,'2009'!$B:$B)</f>
        <v>212.29999999999998</v>
      </c>
      <c r="K16" s="54">
        <f>SUMIF('2010'!$A:$A,$A16,'2010'!$B:$B)</f>
        <v>0</v>
      </c>
      <c r="L16" s="54">
        <f>SUMIF('2011'!$A:$A,$A16,'2011'!$B:$B)</f>
        <v>0</v>
      </c>
      <c r="M16" s="54">
        <f>SUMIF('2012'!$A:$A,$A16,'2012'!$B:$B)</f>
        <v>0</v>
      </c>
      <c r="N16" s="54">
        <f>SUMIF('2013'!$A:$A,$A16,'2013'!$B:$B)</f>
        <v>0</v>
      </c>
      <c r="O16" s="54">
        <f>SUMIF('2014'!$A:$A,$A16,'2014'!$B:$B)</f>
        <v>0</v>
      </c>
      <c r="P16" s="54">
        <f>SUMIF('2015'!$A:$A,$A16,'2015'!$B:$B)</f>
        <v>0</v>
      </c>
      <c r="Q16" s="54">
        <f>SUMIF('2016'!$A:$A,$A16,'2016'!$B:$B)</f>
        <v>0</v>
      </c>
      <c r="R16" s="54">
        <f>SUMIF('2017'!$A:$A,$A16,'2017'!$B:$B)</f>
        <v>0</v>
      </c>
      <c r="S16" s="54">
        <f>SUMIF('2017'!$A:$A,$A16,'2018'!$B:$B)</f>
        <v>0</v>
      </c>
      <c r="T16" s="54">
        <f>SUMIF('2019'!$A:$A,$A16,'2019'!$B:$B)</f>
        <v>0</v>
      </c>
      <c r="U16" s="54">
        <f>SUMIF('2020'!$A:$A,$A16,'2020'!$B:$B)</f>
        <v>0</v>
      </c>
      <c r="V16" s="63"/>
      <c r="W16" s="63"/>
      <c r="X16" s="63"/>
      <c r="Y16" s="63"/>
    </row>
    <row r="17" spans="1:25" ht="12.75">
      <c r="A17" s="44" t="s">
        <v>62</v>
      </c>
      <c r="B17" s="33">
        <f>SUM(C17:Y17)</f>
        <v>58.4</v>
      </c>
      <c r="C17" s="53">
        <f>SUMIF('2002'!$A:$A,$A17,'2002'!$B:$B)</f>
        <v>0</v>
      </c>
      <c r="D17" s="54">
        <f>SUMIF('2003'!$A:$A,$A17,'2003'!$B:$B)</f>
        <v>0</v>
      </c>
      <c r="E17" s="54">
        <f>SUMIF('2004'!$A:$A,$A17,'2004'!$B:$B)</f>
        <v>0</v>
      </c>
      <c r="F17" s="54">
        <f>SUMIF('2005'!$A:$A,$A17,'2005'!$B:$B)</f>
        <v>0</v>
      </c>
      <c r="G17" s="54">
        <f>SUMIF('2006'!$A:$A,$A17,'2006'!$B:$B)</f>
        <v>0</v>
      </c>
      <c r="H17" s="54">
        <f>SUMIF('2007'!$A:$A,$A17,'2007'!$B:$B)</f>
        <v>0</v>
      </c>
      <c r="I17" s="54">
        <f>SUMIF('2008'!$A:$A,$A17,'2008'!$B:$B)</f>
        <v>0</v>
      </c>
      <c r="J17" s="54">
        <f>SUMIF('2009'!$A:$A,$A17,'2009'!$B:$B)</f>
        <v>0</v>
      </c>
      <c r="K17" s="54">
        <f>SUMIF('2010'!$A:$A,$A17,'2010'!$B:$B)</f>
        <v>0</v>
      </c>
      <c r="L17" s="54">
        <f>SUMIF('2011'!$A:$A,$A17,'2011'!$B:$B)</f>
        <v>0</v>
      </c>
      <c r="M17" s="54">
        <f>SUMIF('2012'!$A:$A,$A17,'2012'!$B:$B)</f>
        <v>0</v>
      </c>
      <c r="N17" s="54">
        <f>SUMIF('2013'!$A:$A,$A17,'2013'!$B:$B)</f>
        <v>0</v>
      </c>
      <c r="O17" s="54">
        <f>SUMIF('2014'!$A:$A,$A17,'2014'!$B:$B)</f>
        <v>0</v>
      </c>
      <c r="P17" s="54">
        <f>SUMIF('2015'!$A:$A,$A17,'2015'!$B:$B)</f>
        <v>0</v>
      </c>
      <c r="Q17" s="54">
        <f>SUMIF('2016'!$A:$A,$A17,'2016'!$B:$B)</f>
        <v>9.5</v>
      </c>
      <c r="R17" s="54">
        <f>SUMIF('2017'!$A:$A,$A17,'2017'!$B:$B)</f>
        <v>8</v>
      </c>
      <c r="S17" s="54">
        <f>SUMIF('2017'!$A:$A,$A17,'2018'!$B:$B)</f>
        <v>16</v>
      </c>
      <c r="T17" s="54">
        <f>SUMIF('2019'!$A:$A,$A17,'2019'!$B:$B)</f>
        <v>7.9</v>
      </c>
      <c r="U17" s="54">
        <f>SUMIF('2020'!$A:$A,$A17,'2020'!$B:$B)</f>
        <v>17</v>
      </c>
      <c r="V17" s="63"/>
      <c r="W17" s="63"/>
      <c r="X17" s="63"/>
      <c r="Y17" s="63"/>
    </row>
    <row r="18" spans="1:25" ht="12.75">
      <c r="A18" s="3" t="s">
        <v>34</v>
      </c>
      <c r="B18" s="33">
        <f>SUM(C18:Y18)</f>
        <v>53.400000000000006</v>
      </c>
      <c r="C18" s="53">
        <f>SUMIF('2002'!$A:$A,$A18,'2002'!$B:$B)</f>
        <v>0</v>
      </c>
      <c r="D18" s="54">
        <f>SUMIF('2003'!$A:$A,$A18,'2003'!$B:$B)</f>
        <v>0</v>
      </c>
      <c r="E18" s="54">
        <f>SUMIF('2004'!$A:$A,$A18,'2004'!$B:$B)</f>
        <v>0</v>
      </c>
      <c r="F18" s="54">
        <f>SUMIF('2005'!$A:$A,$A18,'2005'!$B:$B)</f>
        <v>0</v>
      </c>
      <c r="G18" s="54">
        <f>SUMIF('2006'!$A:$A,$A18,'2006'!$B:$B)</f>
        <v>0</v>
      </c>
      <c r="H18" s="54">
        <f>SUMIF('2007'!$A:$A,$A18,'2007'!$B:$B)</f>
        <v>53.400000000000006</v>
      </c>
      <c r="I18" s="54">
        <f>SUMIF('2008'!$A:$A,$A18,'2008'!$B:$B)</f>
        <v>0</v>
      </c>
      <c r="J18" s="54">
        <f>SUMIF('2009'!$A:$A,$A18,'2009'!$B:$B)</f>
        <v>0</v>
      </c>
      <c r="K18" s="54">
        <f>SUMIF('2010'!$A:$A,$A18,'2010'!$B:$B)</f>
        <v>0</v>
      </c>
      <c r="L18" s="54">
        <f>SUMIF('2011'!$A:$A,$A18,'2011'!$B:$B)</f>
        <v>0</v>
      </c>
      <c r="M18" s="54">
        <f>SUMIF('2012'!$A:$A,$A18,'2012'!$B:$B)</f>
        <v>0</v>
      </c>
      <c r="N18" s="54">
        <f>SUMIF('2013'!$A:$A,$A18,'2013'!$B:$B)</f>
        <v>0</v>
      </c>
      <c r="O18" s="54">
        <f>SUMIF('2014'!$A:$A,$A18,'2014'!$B:$B)</f>
        <v>0</v>
      </c>
      <c r="P18" s="54">
        <f>SUMIF('2015'!$A:$A,$A18,'2015'!$B:$B)</f>
        <v>0</v>
      </c>
      <c r="Q18" s="54">
        <f>SUMIF('2016'!$A:$A,$A18,'2016'!$B:$B)</f>
        <v>0</v>
      </c>
      <c r="R18" s="54">
        <f>SUMIF('2017'!$A:$A,$A18,'2017'!$B:$B)</f>
        <v>0</v>
      </c>
      <c r="S18" s="54">
        <f>SUMIF('2017'!$A:$A,$A18,'2018'!$B:$B)</f>
        <v>0</v>
      </c>
      <c r="T18" s="54">
        <f>SUMIF('2019'!$A:$A,$A18,'2019'!$B:$B)</f>
        <v>0</v>
      </c>
      <c r="U18" s="54">
        <f>SUMIF('2020'!$A:$A,$A18,'2020'!$B:$B)</f>
        <v>0</v>
      </c>
      <c r="V18" s="63"/>
      <c r="W18" s="63"/>
      <c r="X18" s="63"/>
      <c r="Y18" s="63"/>
    </row>
    <row r="19" spans="1:25" ht="13.5" thickBot="1">
      <c r="A19" s="39" t="s">
        <v>4</v>
      </c>
      <c r="B19" s="33">
        <f>SUM(C19:Y19)</f>
        <v>48</v>
      </c>
      <c r="C19" s="53">
        <f>SUMIF('2002'!$A:$A,$A19,'2002'!$B:$B)</f>
        <v>0</v>
      </c>
      <c r="D19" s="54">
        <f>SUMIF('2003'!$A:$A,$A19,'2003'!$B:$B)</f>
        <v>0</v>
      </c>
      <c r="E19" s="54">
        <f>SUMIF('2004'!$A:$A,$A19,'2004'!$B:$B)</f>
        <v>48</v>
      </c>
      <c r="F19" s="54">
        <f>SUMIF('2005'!$A:$A,$A19,'2005'!$B:$B)</f>
        <v>0</v>
      </c>
      <c r="G19" s="54">
        <f>SUMIF('2006'!$A:$A,$A19,'2006'!$B:$B)</f>
        <v>0</v>
      </c>
      <c r="H19" s="54">
        <f>SUMIF('2007'!$A:$A,$A19,'2007'!$B:$B)</f>
        <v>0</v>
      </c>
      <c r="I19" s="54">
        <f>SUMIF('2008'!$A:$A,$A19,'2008'!$B:$B)</f>
        <v>0</v>
      </c>
      <c r="J19" s="54">
        <f>SUMIF('2009'!$A:$A,$A19,'2009'!$B:$B)</f>
        <v>0</v>
      </c>
      <c r="K19" s="54">
        <f>SUMIF('2010'!$A:$A,$A19,'2010'!$B:$B)</f>
        <v>0</v>
      </c>
      <c r="L19" s="54">
        <f>SUMIF('2011'!$A:$A,$A19,'2011'!$B:$B)</f>
        <v>0</v>
      </c>
      <c r="M19" s="54">
        <f>SUMIF('2012'!$A:$A,$A19,'2012'!$B:$B)</f>
        <v>0</v>
      </c>
      <c r="N19" s="54">
        <f>SUMIF('2013'!$A:$A,$A19,'2013'!$B:$B)</f>
        <v>0</v>
      </c>
      <c r="O19" s="54">
        <f>SUMIF('2014'!$A:$A,$A19,'2014'!$B:$B)</f>
        <v>0</v>
      </c>
      <c r="P19" s="54">
        <f>SUMIF('2015'!$A:$A,$A19,'2015'!$B:$B)</f>
        <v>0</v>
      </c>
      <c r="Q19" s="54">
        <f>SUMIF('2016'!$A:$A,$A19,'2016'!$B:$B)</f>
        <v>0</v>
      </c>
      <c r="R19" s="54">
        <f>SUMIF('2017'!$A:$A,$A19,'2017'!$B:$B)</f>
        <v>0</v>
      </c>
      <c r="S19" s="54">
        <f>SUMIF('2017'!$A:$A,$A19,'2018'!$B:$B)</f>
        <v>0</v>
      </c>
      <c r="T19" s="54">
        <f>SUMIF('2019'!$A:$A,$A19,'2019'!$B:$B)</f>
        <v>0</v>
      </c>
      <c r="U19" s="54">
        <f>SUMIF('2020'!$A:$A,$A19,'2020'!$B:$B)</f>
        <v>0</v>
      </c>
      <c r="V19" s="63"/>
      <c r="W19" s="63"/>
      <c r="X19" s="63"/>
      <c r="Y19" s="63"/>
    </row>
    <row r="20" spans="3:21" ht="12.75">
      <c r="C20" s="55">
        <f>SUM(C4:C19)</f>
        <v>808</v>
      </c>
      <c r="D20" s="55">
        <f aca="true" t="shared" si="0" ref="D20:N20">SUM(D4:D19)</f>
        <v>3682.4</v>
      </c>
      <c r="E20" s="55">
        <f t="shared" si="0"/>
        <v>3481.9</v>
      </c>
      <c r="F20" s="55">
        <f t="shared" si="0"/>
        <v>4188.000000000001</v>
      </c>
      <c r="G20" s="55">
        <f t="shared" si="0"/>
        <v>4861.7</v>
      </c>
      <c r="H20" s="55">
        <f t="shared" si="0"/>
        <v>4753.499999999999</v>
      </c>
      <c r="I20" s="55">
        <f t="shared" si="0"/>
        <v>5325.1</v>
      </c>
      <c r="J20" s="55">
        <f t="shared" si="0"/>
        <v>4896.250000000001</v>
      </c>
      <c r="K20" s="55">
        <f t="shared" si="0"/>
        <v>5327.7</v>
      </c>
      <c r="L20" s="55">
        <f t="shared" si="0"/>
        <v>4337.8099999999995</v>
      </c>
      <c r="M20" s="55">
        <f t="shared" si="0"/>
        <v>4822.580000000001</v>
      </c>
      <c r="N20" s="55">
        <f t="shared" si="0"/>
        <v>3480.7000000000007</v>
      </c>
      <c r="O20" s="55">
        <f aca="true" t="shared" si="1" ref="O20:T20">SUM(O4:O19)</f>
        <v>2636.6000000000004</v>
      </c>
      <c r="P20" s="55">
        <f t="shared" si="1"/>
        <v>1833.1000000000001</v>
      </c>
      <c r="Q20" s="55">
        <f t="shared" si="1"/>
        <v>1998.6000000000001</v>
      </c>
      <c r="R20" s="55">
        <f t="shared" si="1"/>
        <v>1990.1000000000004</v>
      </c>
      <c r="S20" s="55">
        <f t="shared" si="1"/>
        <v>2050.7</v>
      </c>
      <c r="T20" s="55">
        <f t="shared" si="1"/>
        <v>1936.0000000000002</v>
      </c>
      <c r="U20" s="55">
        <f>SUM(U4:U19)</f>
        <v>2278.5000000000005</v>
      </c>
    </row>
    <row r="21" spans="3:21" ht="12.75">
      <c r="C21">
        <f aca="true" t="shared" si="2" ref="C21:T21">RANK(C20,$C20:$U20,0)</f>
        <v>19</v>
      </c>
      <c r="D21">
        <f t="shared" si="2"/>
        <v>9</v>
      </c>
      <c r="E21">
        <f t="shared" si="2"/>
        <v>10</v>
      </c>
      <c r="F21">
        <f t="shared" si="2"/>
        <v>8</v>
      </c>
      <c r="G21">
        <f t="shared" si="2"/>
        <v>4</v>
      </c>
      <c r="H21">
        <f t="shared" si="2"/>
        <v>6</v>
      </c>
      <c r="I21">
        <f t="shared" si="2"/>
        <v>2</v>
      </c>
      <c r="J21">
        <f t="shared" si="2"/>
        <v>3</v>
      </c>
      <c r="K21">
        <f t="shared" si="2"/>
        <v>1</v>
      </c>
      <c r="L21">
        <f t="shared" si="2"/>
        <v>7</v>
      </c>
      <c r="M21">
        <f t="shared" si="2"/>
        <v>5</v>
      </c>
      <c r="N21">
        <f t="shared" si="2"/>
        <v>11</v>
      </c>
      <c r="O21">
        <f t="shared" si="2"/>
        <v>12</v>
      </c>
      <c r="P21">
        <f t="shared" si="2"/>
        <v>18</v>
      </c>
      <c r="Q21">
        <f t="shared" si="2"/>
        <v>15</v>
      </c>
      <c r="R21">
        <f t="shared" si="2"/>
        <v>16</v>
      </c>
      <c r="S21">
        <f t="shared" si="2"/>
        <v>14</v>
      </c>
      <c r="T21">
        <f t="shared" si="2"/>
        <v>17</v>
      </c>
      <c r="U21">
        <f>RANK(U20,$C20:$U20,0)</f>
        <v>13</v>
      </c>
    </row>
  </sheetData>
  <sheetProtection/>
  <printOptions horizontalCentered="1"/>
  <pageMargins left="0.29" right="0.18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&amp;C&amp;"Arial,Fett"&amp;16Ewige Traingshistorie</oddHeader>
    <oddFooter>&amp;L&amp;F&amp;C&amp;A&amp;RWolfgang Kahlke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B2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5" sqref="H25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5.57421875" style="0" bestFit="1" customWidth="1"/>
    <col min="7" max="17" width="4.00390625" style="0" bestFit="1" customWidth="1"/>
    <col min="18" max="18" width="4.00390625" style="0" customWidth="1"/>
    <col min="19" max="22" width="4.00390625" style="0" bestFit="1" customWidth="1"/>
    <col min="23" max="23" width="5.00390625" style="0" bestFit="1" customWidth="1"/>
    <col min="24" max="54" width="5.00390625" style="0" customWidth="1"/>
    <col min="55" max="57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3" t="s">
        <v>53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67.5">
      <c r="A3" s="29">
        <f>COUNTA(A4:A14)</f>
        <v>11</v>
      </c>
      <c r="B3" s="22" t="s">
        <v>56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41641</v>
      </c>
      <c r="H3" s="15">
        <v>41648</v>
      </c>
      <c r="I3" s="15">
        <v>41655</v>
      </c>
      <c r="J3" s="15">
        <v>41662</v>
      </c>
      <c r="K3" s="15">
        <v>41669</v>
      </c>
      <c r="L3" s="15">
        <v>41676</v>
      </c>
      <c r="M3" s="15">
        <v>41683</v>
      </c>
      <c r="N3" s="15">
        <v>41690</v>
      </c>
      <c r="O3" s="15">
        <v>41697</v>
      </c>
      <c r="P3" s="15">
        <v>41704</v>
      </c>
      <c r="Q3" s="15">
        <v>41711</v>
      </c>
      <c r="R3" s="15">
        <v>41718</v>
      </c>
      <c r="S3" s="15">
        <v>41725</v>
      </c>
      <c r="T3" s="15">
        <v>41732</v>
      </c>
      <c r="U3" s="15">
        <v>41739</v>
      </c>
      <c r="V3" s="15">
        <v>41746</v>
      </c>
      <c r="W3" s="15">
        <v>41753</v>
      </c>
      <c r="X3" s="15">
        <v>41767</v>
      </c>
      <c r="Y3" s="15">
        <v>41774</v>
      </c>
      <c r="Z3" s="15">
        <v>41781</v>
      </c>
      <c r="AA3" s="15">
        <v>41795</v>
      </c>
      <c r="AB3" s="15">
        <v>41802</v>
      </c>
      <c r="AC3" s="15">
        <v>41816</v>
      </c>
      <c r="AD3" s="15">
        <v>41823</v>
      </c>
      <c r="AE3" s="15">
        <v>41830</v>
      </c>
      <c r="AF3" s="15">
        <v>41837</v>
      </c>
      <c r="AG3" s="15">
        <v>41844</v>
      </c>
      <c r="AH3" s="15">
        <v>41851</v>
      </c>
      <c r="AI3" s="15">
        <v>41858</v>
      </c>
      <c r="AJ3" s="15">
        <v>41865</v>
      </c>
      <c r="AK3" s="15">
        <v>41872</v>
      </c>
      <c r="AL3" s="15">
        <v>41879</v>
      </c>
      <c r="AM3" s="15">
        <v>41886</v>
      </c>
      <c r="AN3" s="15">
        <v>41893</v>
      </c>
      <c r="AO3" s="15">
        <v>41900</v>
      </c>
      <c r="AP3" s="15">
        <v>41907</v>
      </c>
      <c r="AQ3" s="15">
        <v>41914</v>
      </c>
      <c r="AR3" s="15">
        <v>41921</v>
      </c>
      <c r="AS3" s="15">
        <v>41928</v>
      </c>
      <c r="AT3" s="15">
        <v>41935</v>
      </c>
      <c r="AU3" s="15">
        <v>41942</v>
      </c>
      <c r="AV3" s="15">
        <v>41949</v>
      </c>
      <c r="AW3" s="15">
        <v>41956</v>
      </c>
      <c r="AX3" s="15">
        <v>41963</v>
      </c>
      <c r="AY3" s="15">
        <v>41970</v>
      </c>
      <c r="AZ3" s="15">
        <v>41977</v>
      </c>
      <c r="BA3" s="15">
        <v>41984</v>
      </c>
      <c r="BB3" s="15">
        <v>41991</v>
      </c>
    </row>
    <row r="4" spans="1:54" ht="12.75">
      <c r="A4" s="3" t="s">
        <v>1</v>
      </c>
      <c r="B4" s="20">
        <f aca="true" t="shared" si="0" ref="B4:B14">SUM(G4:BB4)</f>
        <v>535.3000000000003</v>
      </c>
      <c r="C4" s="9">
        <f aca="true" t="shared" si="1" ref="C4:C14">E4/D4</f>
        <v>0.8333333333333334</v>
      </c>
      <c r="D4" s="33">
        <f aca="true" t="shared" si="2" ref="D4:D14">COUNT($G$16:$BB$16)</f>
        <v>48</v>
      </c>
      <c r="E4" s="16">
        <f aca="true" t="shared" si="3" ref="E4:E14">COUNT(G4:BB4)</f>
        <v>40</v>
      </c>
      <c r="F4" s="26">
        <f aca="true" t="shared" si="4" ref="F4:F14">B4/COUNT(G4:BB4)</f>
        <v>13.382500000000007</v>
      </c>
      <c r="G4" s="16">
        <v>12.1</v>
      </c>
      <c r="H4" s="16">
        <v>12.1</v>
      </c>
      <c r="I4" s="16">
        <v>12.1</v>
      </c>
      <c r="J4" s="16">
        <v>12.1</v>
      </c>
      <c r="K4" s="16">
        <v>14.3</v>
      </c>
      <c r="L4" s="16">
        <v>17.6</v>
      </c>
      <c r="M4" s="16">
        <v>12.1</v>
      </c>
      <c r="N4" s="16">
        <v>12.1</v>
      </c>
      <c r="O4" s="16">
        <v>12.1</v>
      </c>
      <c r="P4" s="16">
        <v>17.6</v>
      </c>
      <c r="Q4" s="16">
        <v>14.6</v>
      </c>
      <c r="R4" s="16">
        <v>14.3</v>
      </c>
      <c r="S4" s="16">
        <v>14.3</v>
      </c>
      <c r="T4" s="16"/>
      <c r="U4" s="16">
        <v>19.8</v>
      </c>
      <c r="V4" s="16">
        <v>12.1</v>
      </c>
      <c r="W4" s="16">
        <v>14.8</v>
      </c>
      <c r="X4" s="16">
        <v>8</v>
      </c>
      <c r="Y4" s="16">
        <v>13.6</v>
      </c>
      <c r="Z4" s="16"/>
      <c r="AA4" s="16">
        <v>12.2</v>
      </c>
      <c r="AB4" s="16">
        <v>18.8</v>
      </c>
      <c r="AC4" s="16"/>
      <c r="AD4" s="16"/>
      <c r="AE4" s="16">
        <v>12.1</v>
      </c>
      <c r="AF4" s="16">
        <v>12.7</v>
      </c>
      <c r="AG4" s="16"/>
      <c r="AH4" s="16">
        <v>12.8</v>
      </c>
      <c r="AI4" s="16">
        <v>12.1</v>
      </c>
      <c r="AJ4" s="16">
        <v>12.1</v>
      </c>
      <c r="AK4" s="16"/>
      <c r="AL4" s="16">
        <v>12.1</v>
      </c>
      <c r="AM4" s="16">
        <v>19</v>
      </c>
      <c r="AN4" s="16">
        <v>16.6</v>
      </c>
      <c r="AO4" s="16">
        <v>12.1</v>
      </c>
      <c r="AP4" s="16">
        <v>14.8</v>
      </c>
      <c r="AQ4" s="16">
        <v>14.8</v>
      </c>
      <c r="AR4" s="16">
        <v>12.1</v>
      </c>
      <c r="AS4" s="16">
        <v>12.1</v>
      </c>
      <c r="AT4" s="16"/>
      <c r="AU4" s="16">
        <v>12.1</v>
      </c>
      <c r="AV4" s="16">
        <v>12.1</v>
      </c>
      <c r="AW4" s="16">
        <v>6.7</v>
      </c>
      <c r="AX4" s="16">
        <v>17.5</v>
      </c>
      <c r="AY4" s="16"/>
      <c r="AZ4" s="16">
        <v>10.6</v>
      </c>
      <c r="BA4" s="16">
        <v>12.1</v>
      </c>
      <c r="BB4" s="16">
        <v>12.1</v>
      </c>
    </row>
    <row r="5" spans="1:54" ht="12.75">
      <c r="A5" s="3" t="s">
        <v>5</v>
      </c>
      <c r="B5" s="20">
        <f t="shared" si="0"/>
        <v>429.3000000000002</v>
      </c>
      <c r="C5" s="7">
        <f t="shared" si="1"/>
        <v>0.6666666666666666</v>
      </c>
      <c r="D5" s="33">
        <f t="shared" si="2"/>
        <v>48</v>
      </c>
      <c r="E5" s="16">
        <f t="shared" si="3"/>
        <v>32</v>
      </c>
      <c r="F5" s="26">
        <f t="shared" si="4"/>
        <v>13.415625000000006</v>
      </c>
      <c r="G5" s="16">
        <v>12.1</v>
      </c>
      <c r="H5" s="16">
        <v>12.1</v>
      </c>
      <c r="I5" s="16"/>
      <c r="J5" s="16">
        <v>12.1</v>
      </c>
      <c r="K5" s="16">
        <v>14.3</v>
      </c>
      <c r="L5" s="16">
        <v>12.1</v>
      </c>
      <c r="M5" s="16">
        <v>12.1</v>
      </c>
      <c r="N5" s="16">
        <v>12.1</v>
      </c>
      <c r="O5" s="16">
        <v>10.5</v>
      </c>
      <c r="P5" s="16">
        <v>12.1</v>
      </c>
      <c r="Q5" s="16"/>
      <c r="R5" s="16">
        <v>14.3</v>
      </c>
      <c r="S5" s="16">
        <v>14.3</v>
      </c>
      <c r="T5" s="16">
        <v>12.1</v>
      </c>
      <c r="U5" s="16">
        <v>14.3</v>
      </c>
      <c r="V5" s="16">
        <v>17.5</v>
      </c>
      <c r="W5" s="16">
        <v>17.5</v>
      </c>
      <c r="X5" s="16">
        <v>10.5</v>
      </c>
      <c r="Y5" s="16">
        <v>17.5</v>
      </c>
      <c r="Z5" s="16"/>
      <c r="AA5" s="16"/>
      <c r="AB5" s="16">
        <v>12.8</v>
      </c>
      <c r="AC5" s="16"/>
      <c r="AD5" s="16"/>
      <c r="AE5" s="16">
        <v>12.1</v>
      </c>
      <c r="AF5" s="16">
        <v>12.7</v>
      </c>
      <c r="AG5" s="16"/>
      <c r="AH5" s="16">
        <v>12.8</v>
      </c>
      <c r="AI5" s="16">
        <v>12.1</v>
      </c>
      <c r="AJ5" s="16">
        <v>12.1</v>
      </c>
      <c r="AK5" s="16"/>
      <c r="AL5" s="16">
        <v>17.9</v>
      </c>
      <c r="AM5" s="16">
        <v>18.8</v>
      </c>
      <c r="AN5" s="16"/>
      <c r="AO5" s="16">
        <v>12.1</v>
      </c>
      <c r="AP5" s="16">
        <v>17.9</v>
      </c>
      <c r="AQ5" s="16"/>
      <c r="AR5" s="16"/>
      <c r="AS5" s="16">
        <v>12.1</v>
      </c>
      <c r="AT5" s="16">
        <v>12.1</v>
      </c>
      <c r="AU5" s="16"/>
      <c r="AV5" s="16">
        <v>12.1</v>
      </c>
      <c r="AW5" s="16"/>
      <c r="AX5" s="16">
        <v>12.1</v>
      </c>
      <c r="AY5" s="16"/>
      <c r="AZ5" s="16"/>
      <c r="BA5" s="16"/>
      <c r="BB5" s="16">
        <v>12.1</v>
      </c>
    </row>
    <row r="6" spans="1:54" ht="12.75">
      <c r="A6" s="3" t="s">
        <v>2</v>
      </c>
      <c r="B6" s="20">
        <f t="shared" si="0"/>
        <v>413.3000000000002</v>
      </c>
      <c r="C6" s="7">
        <f t="shared" si="1"/>
        <v>0.75</v>
      </c>
      <c r="D6" s="33">
        <f t="shared" si="2"/>
        <v>48</v>
      </c>
      <c r="E6" s="16">
        <f t="shared" si="3"/>
        <v>36</v>
      </c>
      <c r="F6" s="26">
        <f t="shared" si="4"/>
        <v>11.480555555555561</v>
      </c>
      <c r="G6" s="16"/>
      <c r="H6" s="16">
        <v>5</v>
      </c>
      <c r="I6" s="16">
        <v>12.1</v>
      </c>
      <c r="J6" s="16">
        <v>12.1</v>
      </c>
      <c r="K6" s="16"/>
      <c r="L6" s="16">
        <v>12.1</v>
      </c>
      <c r="M6" s="16"/>
      <c r="N6" s="16">
        <v>12.1</v>
      </c>
      <c r="O6" s="16">
        <v>12.1</v>
      </c>
      <c r="P6" s="16">
        <v>12.1</v>
      </c>
      <c r="Q6" s="16">
        <v>12.1</v>
      </c>
      <c r="R6" s="16">
        <v>12.1</v>
      </c>
      <c r="S6" s="16">
        <v>12.1</v>
      </c>
      <c r="T6" s="16">
        <v>12.1</v>
      </c>
      <c r="U6" s="16"/>
      <c r="V6" s="16">
        <v>12.1</v>
      </c>
      <c r="W6" s="16">
        <v>12.1</v>
      </c>
      <c r="X6" s="16">
        <v>12.1</v>
      </c>
      <c r="Y6" s="16"/>
      <c r="Z6" s="16">
        <v>12.1</v>
      </c>
      <c r="AA6" s="16"/>
      <c r="AB6" s="16">
        <v>12.1</v>
      </c>
      <c r="AC6" s="16">
        <v>12.1</v>
      </c>
      <c r="AD6" s="16"/>
      <c r="AE6" s="16">
        <v>9</v>
      </c>
      <c r="AF6" s="16"/>
      <c r="AG6" s="16"/>
      <c r="AH6" s="16">
        <v>12.1</v>
      </c>
      <c r="AI6" s="16">
        <v>12.1</v>
      </c>
      <c r="AJ6" s="16">
        <v>12.1</v>
      </c>
      <c r="AK6" s="16">
        <v>12.1</v>
      </c>
      <c r="AL6" s="16"/>
      <c r="AM6" s="16">
        <v>12.1</v>
      </c>
      <c r="AN6" s="16">
        <v>12.1</v>
      </c>
      <c r="AO6" s="16">
        <v>12.1</v>
      </c>
      <c r="AP6" s="16"/>
      <c r="AQ6" s="16">
        <v>12.1</v>
      </c>
      <c r="AR6" s="16">
        <v>12.1</v>
      </c>
      <c r="AS6" s="16">
        <v>12.1</v>
      </c>
      <c r="AT6" s="16">
        <v>12.1</v>
      </c>
      <c r="AU6" s="16"/>
      <c r="AV6" s="16">
        <v>12.1</v>
      </c>
      <c r="AW6" s="16">
        <v>12.1</v>
      </c>
      <c r="AX6" s="16">
        <v>12.1</v>
      </c>
      <c r="AY6" s="16">
        <v>12.1</v>
      </c>
      <c r="AZ6" s="16">
        <v>12.1</v>
      </c>
      <c r="BA6" s="16">
        <v>12.1</v>
      </c>
      <c r="BB6" s="16">
        <v>0</v>
      </c>
    </row>
    <row r="7" spans="1:54" ht="12.75">
      <c r="A7" s="3" t="s">
        <v>0</v>
      </c>
      <c r="B7" s="20">
        <f t="shared" si="0"/>
        <v>407.00000000000017</v>
      </c>
      <c r="C7" s="7">
        <f t="shared" si="1"/>
        <v>0.7083333333333334</v>
      </c>
      <c r="D7" s="33">
        <f t="shared" si="2"/>
        <v>48</v>
      </c>
      <c r="E7" s="16">
        <f t="shared" si="3"/>
        <v>34</v>
      </c>
      <c r="F7" s="26">
        <f t="shared" si="4"/>
        <v>11.970588235294123</v>
      </c>
      <c r="G7" s="16">
        <v>12.1</v>
      </c>
      <c r="H7" s="16">
        <v>10.5</v>
      </c>
      <c r="I7" s="16">
        <v>12.1</v>
      </c>
      <c r="J7" s="43" t="s">
        <v>52</v>
      </c>
      <c r="K7" s="16">
        <v>11.9</v>
      </c>
      <c r="L7" s="16">
        <v>12.2</v>
      </c>
      <c r="M7" s="16"/>
      <c r="N7" s="16">
        <v>12.1</v>
      </c>
      <c r="O7" s="16">
        <v>12.1</v>
      </c>
      <c r="P7" s="16">
        <v>12.1</v>
      </c>
      <c r="Q7" s="16">
        <v>10.5</v>
      </c>
      <c r="R7" s="16"/>
      <c r="S7" s="16"/>
      <c r="T7" s="16">
        <v>24.2</v>
      </c>
      <c r="U7" s="16">
        <v>12.1</v>
      </c>
      <c r="V7" s="16"/>
      <c r="W7" s="16">
        <v>12.1</v>
      </c>
      <c r="X7" s="16">
        <v>10.5</v>
      </c>
      <c r="Y7" s="16"/>
      <c r="Z7" s="16">
        <v>10.5</v>
      </c>
      <c r="AA7" s="16">
        <v>12.2</v>
      </c>
      <c r="AB7" s="16">
        <v>12.8</v>
      </c>
      <c r="AC7" s="16">
        <v>12.1</v>
      </c>
      <c r="AD7" s="43" t="s">
        <v>52</v>
      </c>
      <c r="AE7" s="16">
        <v>12.1</v>
      </c>
      <c r="AF7" s="16"/>
      <c r="AG7" s="16"/>
      <c r="AH7" s="16">
        <v>12.8</v>
      </c>
      <c r="AI7" s="16">
        <v>12.1</v>
      </c>
      <c r="AJ7" s="43" t="s">
        <v>52</v>
      </c>
      <c r="AK7" s="16"/>
      <c r="AL7" s="16">
        <v>10.5</v>
      </c>
      <c r="AM7" s="16">
        <v>12.6</v>
      </c>
      <c r="AN7" s="16">
        <v>12.1</v>
      </c>
      <c r="AO7" s="16">
        <v>12.1</v>
      </c>
      <c r="AP7" s="16">
        <v>12.1</v>
      </c>
      <c r="AQ7" s="43" t="s">
        <v>52</v>
      </c>
      <c r="AR7" s="16">
        <v>12.1</v>
      </c>
      <c r="AS7" s="16">
        <v>10.5</v>
      </c>
      <c r="AT7" s="43" t="s">
        <v>52</v>
      </c>
      <c r="AU7" s="16">
        <v>12.1</v>
      </c>
      <c r="AV7" s="16">
        <v>12.1</v>
      </c>
      <c r="AW7" s="16">
        <v>8</v>
      </c>
      <c r="AX7" s="16">
        <v>10.5</v>
      </c>
      <c r="AY7" s="16">
        <v>10.5</v>
      </c>
      <c r="AZ7" s="16">
        <v>10.6</v>
      </c>
      <c r="BA7" s="16"/>
      <c r="BB7" s="16">
        <v>12.1</v>
      </c>
    </row>
    <row r="8" spans="1:54" ht="12" customHeight="1">
      <c r="A8" s="3" t="s">
        <v>8</v>
      </c>
      <c r="B8" s="20">
        <f t="shared" si="0"/>
        <v>310</v>
      </c>
      <c r="C8" s="7">
        <f t="shared" si="1"/>
        <v>0.6458333333333334</v>
      </c>
      <c r="D8" s="33">
        <f t="shared" si="2"/>
        <v>48</v>
      </c>
      <c r="E8" s="16">
        <f t="shared" si="3"/>
        <v>31</v>
      </c>
      <c r="F8" s="26">
        <f t="shared" si="4"/>
        <v>10</v>
      </c>
      <c r="G8" s="16"/>
      <c r="H8" s="16">
        <v>10.5</v>
      </c>
      <c r="I8" s="16">
        <v>0</v>
      </c>
      <c r="J8" s="16"/>
      <c r="K8" s="16"/>
      <c r="L8" s="16">
        <v>0</v>
      </c>
      <c r="M8" s="16"/>
      <c r="N8" s="16">
        <v>7.5</v>
      </c>
      <c r="O8" s="16"/>
      <c r="P8" s="16">
        <v>7.5</v>
      </c>
      <c r="Q8" s="16">
        <v>8</v>
      </c>
      <c r="R8" s="16">
        <v>10.5</v>
      </c>
      <c r="S8" s="16">
        <v>10.5</v>
      </c>
      <c r="T8" s="16"/>
      <c r="U8" s="16">
        <v>10.5</v>
      </c>
      <c r="V8" s="16"/>
      <c r="W8" s="16">
        <v>10.5</v>
      </c>
      <c r="X8" s="16">
        <v>8</v>
      </c>
      <c r="Y8" s="16">
        <v>12.1</v>
      </c>
      <c r="Z8" s="16">
        <v>10.5</v>
      </c>
      <c r="AA8" s="16">
        <v>12.2</v>
      </c>
      <c r="AB8" s="16">
        <v>12.8</v>
      </c>
      <c r="AC8" s="16">
        <v>12.1</v>
      </c>
      <c r="AD8" s="16">
        <v>9</v>
      </c>
      <c r="AE8" s="16">
        <v>12.1</v>
      </c>
      <c r="AF8" s="16">
        <v>12.7</v>
      </c>
      <c r="AG8" s="16"/>
      <c r="AH8" s="16"/>
      <c r="AI8" s="16"/>
      <c r="AJ8" s="16"/>
      <c r="AK8" s="16">
        <v>12.1</v>
      </c>
      <c r="AL8" s="16">
        <v>12.1</v>
      </c>
      <c r="AM8" s="16"/>
      <c r="AN8" s="16">
        <v>12.1</v>
      </c>
      <c r="AO8" s="16">
        <v>12.1</v>
      </c>
      <c r="AP8" s="16">
        <v>12.1</v>
      </c>
      <c r="AQ8" s="16">
        <v>12.1</v>
      </c>
      <c r="AR8" s="16"/>
      <c r="AS8" s="16"/>
      <c r="AT8" s="16">
        <v>12</v>
      </c>
      <c r="AU8" s="16">
        <v>12.1</v>
      </c>
      <c r="AV8" s="16">
        <v>12.1</v>
      </c>
      <c r="AW8" s="16">
        <v>12.1</v>
      </c>
      <c r="AX8" s="16">
        <v>12.1</v>
      </c>
      <c r="AY8" s="16"/>
      <c r="AZ8" s="16"/>
      <c r="BA8" s="16"/>
      <c r="BB8" s="16">
        <v>0</v>
      </c>
    </row>
    <row r="9" spans="1:54" ht="12.75">
      <c r="A9" s="3" t="s">
        <v>11</v>
      </c>
      <c r="B9" s="20">
        <f t="shared" si="0"/>
        <v>175.49999999999997</v>
      </c>
      <c r="C9" s="7">
        <f t="shared" si="1"/>
        <v>0.3333333333333333</v>
      </c>
      <c r="D9" s="33">
        <f t="shared" si="2"/>
        <v>48</v>
      </c>
      <c r="E9" s="16">
        <f t="shared" si="3"/>
        <v>16</v>
      </c>
      <c r="F9" s="26">
        <f t="shared" si="4"/>
        <v>10.968749999999998</v>
      </c>
      <c r="G9" s="16">
        <v>12.1</v>
      </c>
      <c r="H9" s="16">
        <v>12.1</v>
      </c>
      <c r="I9" s="16">
        <v>12.1</v>
      </c>
      <c r="J9" s="16"/>
      <c r="K9" s="16"/>
      <c r="L9" s="16">
        <v>12.4</v>
      </c>
      <c r="M9" s="16">
        <v>12.1</v>
      </c>
      <c r="N9" s="16">
        <v>12.1</v>
      </c>
      <c r="O9" s="16">
        <v>12.1</v>
      </c>
      <c r="P9" s="16"/>
      <c r="Q9" s="16">
        <v>12.1</v>
      </c>
      <c r="R9" s="43" t="s">
        <v>52</v>
      </c>
      <c r="S9" s="16"/>
      <c r="T9" s="16"/>
      <c r="U9" s="43" t="s">
        <v>52</v>
      </c>
      <c r="V9" s="16"/>
      <c r="W9" s="43" t="s">
        <v>52</v>
      </c>
      <c r="X9" s="43"/>
      <c r="Y9" s="43"/>
      <c r="Z9" s="43"/>
      <c r="AA9" s="43"/>
      <c r="AB9" s="43"/>
      <c r="AC9" s="16"/>
      <c r="AD9" s="16"/>
      <c r="AE9" s="16"/>
      <c r="AF9" s="43" t="s">
        <v>52</v>
      </c>
      <c r="AG9" s="16"/>
      <c r="AH9" s="16"/>
      <c r="AI9" s="16">
        <v>6</v>
      </c>
      <c r="AJ9" s="16"/>
      <c r="AK9" s="16"/>
      <c r="AL9" s="16"/>
      <c r="AM9" s="16"/>
      <c r="AN9" s="16"/>
      <c r="AO9" s="16"/>
      <c r="AP9" s="16">
        <v>8</v>
      </c>
      <c r="AQ9" s="16"/>
      <c r="AR9" s="16"/>
      <c r="AS9" s="16">
        <v>5.5</v>
      </c>
      <c r="AT9" s="16"/>
      <c r="AU9" s="16">
        <v>12.1</v>
      </c>
      <c r="AV9" s="16"/>
      <c r="AW9" s="16">
        <v>12.1</v>
      </c>
      <c r="AX9" s="16">
        <v>12.1</v>
      </c>
      <c r="AY9" s="16">
        <v>10.5</v>
      </c>
      <c r="AZ9" s="16"/>
      <c r="BA9" s="16"/>
      <c r="BB9" s="16">
        <v>12.1</v>
      </c>
    </row>
    <row r="10" spans="1:54" ht="12.75">
      <c r="A10" s="3" t="s">
        <v>9</v>
      </c>
      <c r="B10" s="20">
        <f t="shared" si="0"/>
        <v>149.59999999999997</v>
      </c>
      <c r="C10" s="7">
        <f t="shared" si="1"/>
        <v>0.2708333333333333</v>
      </c>
      <c r="D10" s="33">
        <f t="shared" si="2"/>
        <v>48</v>
      </c>
      <c r="E10" s="16">
        <f t="shared" si="3"/>
        <v>13</v>
      </c>
      <c r="F10" s="26">
        <f t="shared" si="4"/>
        <v>11.507692307692306</v>
      </c>
      <c r="G10" s="16"/>
      <c r="H10" s="16">
        <v>12.1</v>
      </c>
      <c r="I10" s="16">
        <v>12.1</v>
      </c>
      <c r="J10" s="16"/>
      <c r="K10" s="16"/>
      <c r="L10" s="16"/>
      <c r="M10" s="16"/>
      <c r="N10" s="16"/>
      <c r="O10" s="16"/>
      <c r="P10" s="16">
        <v>9</v>
      </c>
      <c r="Q10" s="16">
        <v>12.1</v>
      </c>
      <c r="R10" s="16"/>
      <c r="S10" s="16"/>
      <c r="T10" s="16">
        <v>12.1</v>
      </c>
      <c r="U10" s="16"/>
      <c r="V10" s="16">
        <v>12.1</v>
      </c>
      <c r="W10" s="16">
        <v>12.1</v>
      </c>
      <c r="X10" s="16"/>
      <c r="Y10" s="16"/>
      <c r="Z10" s="16"/>
      <c r="AA10" s="16"/>
      <c r="AB10" s="16"/>
      <c r="AC10" s="16"/>
      <c r="AD10" s="16">
        <v>9</v>
      </c>
      <c r="AE10" s="16"/>
      <c r="AF10" s="16"/>
      <c r="AG10" s="16"/>
      <c r="AH10" s="16"/>
      <c r="AI10" s="16"/>
      <c r="AJ10" s="16">
        <v>12.1</v>
      </c>
      <c r="AK10" s="16"/>
      <c r="AL10" s="16">
        <v>12.1</v>
      </c>
      <c r="AM10" s="16"/>
      <c r="AN10" s="16"/>
      <c r="AO10" s="16"/>
      <c r="AP10" s="16"/>
      <c r="AQ10" s="16"/>
      <c r="AR10" s="16">
        <v>12.1</v>
      </c>
      <c r="AS10" s="16"/>
      <c r="AT10" s="16">
        <v>12.1</v>
      </c>
      <c r="AU10" s="16"/>
      <c r="AV10" s="16"/>
      <c r="AW10" s="16"/>
      <c r="AX10" s="16"/>
      <c r="AY10" s="16"/>
      <c r="AZ10" s="16">
        <v>10.6</v>
      </c>
      <c r="BA10" s="16"/>
      <c r="BB10" s="16"/>
    </row>
    <row r="11" spans="1:54" ht="12.75">
      <c r="A11" s="3" t="s">
        <v>3</v>
      </c>
      <c r="B11" s="20">
        <f t="shared" si="0"/>
        <v>83.5</v>
      </c>
      <c r="C11" s="7">
        <f t="shared" si="1"/>
        <v>0.20833333333333334</v>
      </c>
      <c r="D11" s="33">
        <f t="shared" si="2"/>
        <v>48</v>
      </c>
      <c r="E11" s="16">
        <f t="shared" si="3"/>
        <v>10</v>
      </c>
      <c r="F11" s="26">
        <f t="shared" si="4"/>
        <v>8.35</v>
      </c>
      <c r="G11" s="16">
        <v>7.5</v>
      </c>
      <c r="H11" s="16">
        <v>10.5</v>
      </c>
      <c r="I11" s="16">
        <v>10.5</v>
      </c>
      <c r="J11" s="16"/>
      <c r="K11" s="16"/>
      <c r="L11" s="16">
        <v>7.5</v>
      </c>
      <c r="M11" s="16">
        <v>7.5</v>
      </c>
      <c r="N11" s="16">
        <v>7.5</v>
      </c>
      <c r="O11" s="16"/>
      <c r="P11" s="16">
        <v>7.5</v>
      </c>
      <c r="Q11" s="16"/>
      <c r="R11" s="16"/>
      <c r="S11" s="16">
        <v>7.5</v>
      </c>
      <c r="T11" s="16"/>
      <c r="U11" s="16"/>
      <c r="V11" s="16"/>
      <c r="W11" s="16">
        <v>10</v>
      </c>
      <c r="X11" s="16"/>
      <c r="Y11" s="16"/>
      <c r="Z11" s="16"/>
      <c r="AA11" s="16">
        <v>7.5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3" t="s">
        <v>7</v>
      </c>
      <c r="B12" s="20">
        <f t="shared" si="0"/>
        <v>88</v>
      </c>
      <c r="C12" s="7">
        <f t="shared" si="1"/>
        <v>0.22916666666666666</v>
      </c>
      <c r="D12" s="33">
        <f t="shared" si="2"/>
        <v>48</v>
      </c>
      <c r="E12" s="16">
        <f t="shared" si="3"/>
        <v>11</v>
      </c>
      <c r="F12" s="26">
        <f t="shared" si="4"/>
        <v>8</v>
      </c>
      <c r="G12" s="16"/>
      <c r="H12" s="16"/>
      <c r="I12" s="16">
        <v>10.5</v>
      </c>
      <c r="J12" s="43" t="s">
        <v>52</v>
      </c>
      <c r="K12" s="16"/>
      <c r="L12" s="16"/>
      <c r="M12" s="16"/>
      <c r="N12" s="16"/>
      <c r="O12" s="16"/>
      <c r="P12" s="16"/>
      <c r="Q12" s="16"/>
      <c r="R12" s="43" t="s">
        <v>52</v>
      </c>
      <c r="S12" s="16"/>
      <c r="T12" s="43" t="s">
        <v>52</v>
      </c>
      <c r="U12" s="16"/>
      <c r="V12" s="16"/>
      <c r="W12" s="16"/>
      <c r="X12" s="16"/>
      <c r="Y12" s="16"/>
      <c r="Z12" s="16"/>
      <c r="AA12" s="16"/>
      <c r="AB12" s="43" t="s">
        <v>52</v>
      </c>
      <c r="AC12" s="16"/>
      <c r="AD12" s="16"/>
      <c r="AE12" s="16"/>
      <c r="AF12" s="16">
        <v>4</v>
      </c>
      <c r="AG12" s="16">
        <v>4</v>
      </c>
      <c r="AH12" s="16"/>
      <c r="AI12" s="16">
        <v>6</v>
      </c>
      <c r="AJ12" s="16">
        <v>8.5</v>
      </c>
      <c r="AK12" s="16"/>
      <c r="AL12" s="16">
        <v>10.5</v>
      </c>
      <c r="AM12" s="16">
        <v>11</v>
      </c>
      <c r="AN12" s="16"/>
      <c r="AO12" s="16"/>
      <c r="AP12" s="16">
        <v>8</v>
      </c>
      <c r="AQ12" s="16">
        <v>11</v>
      </c>
      <c r="AR12" s="16"/>
      <c r="AS12" s="16"/>
      <c r="AT12" s="16"/>
      <c r="AU12" s="16"/>
      <c r="AV12" s="16"/>
      <c r="AW12" s="16">
        <v>4</v>
      </c>
      <c r="AX12" s="16"/>
      <c r="AY12" s="16"/>
      <c r="AZ12" s="16"/>
      <c r="BA12" s="16"/>
      <c r="BB12" s="16">
        <v>10.5</v>
      </c>
    </row>
    <row r="13" spans="1:54" ht="12.75">
      <c r="A13" s="3" t="s">
        <v>6</v>
      </c>
      <c r="B13" s="20">
        <f t="shared" si="0"/>
        <v>33</v>
      </c>
      <c r="C13" s="7">
        <f t="shared" si="1"/>
        <v>0.08333333333333333</v>
      </c>
      <c r="D13" s="33">
        <f t="shared" si="2"/>
        <v>48</v>
      </c>
      <c r="E13" s="16">
        <f t="shared" si="3"/>
        <v>4</v>
      </c>
      <c r="F13" s="26">
        <f t="shared" si="4"/>
        <v>8.25</v>
      </c>
      <c r="G13" s="16"/>
      <c r="H13" s="16"/>
      <c r="I13" s="16"/>
      <c r="J13" s="16">
        <v>8</v>
      </c>
      <c r="K13" s="16"/>
      <c r="L13" s="16">
        <v>8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9</v>
      </c>
      <c r="AX13" s="16"/>
      <c r="AY13" s="16"/>
      <c r="AZ13" s="16"/>
      <c r="BA13" s="16"/>
      <c r="BB13" s="16">
        <v>8</v>
      </c>
    </row>
    <row r="14" spans="1:54" ht="12.75">
      <c r="A14" s="3" t="s">
        <v>10</v>
      </c>
      <c r="B14" s="20">
        <f t="shared" si="0"/>
        <v>12.1</v>
      </c>
      <c r="C14" s="7">
        <f t="shared" si="1"/>
        <v>0.020833333333333332</v>
      </c>
      <c r="D14" s="33">
        <f t="shared" si="2"/>
        <v>48</v>
      </c>
      <c r="E14" s="16">
        <f t="shared" si="3"/>
        <v>1</v>
      </c>
      <c r="F14" s="26">
        <f t="shared" si="4"/>
        <v>12.1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>
        <v>12.1</v>
      </c>
      <c r="AU14" s="16"/>
      <c r="AV14" s="16"/>
      <c r="AW14" s="16"/>
      <c r="AX14" s="16"/>
      <c r="AY14" s="16"/>
      <c r="AZ14" s="16"/>
      <c r="BA14" s="16"/>
      <c r="BB14" s="16"/>
    </row>
    <row r="15" spans="1:54" s="27" customFormat="1" ht="12.75">
      <c r="A15" s="29" t="s">
        <v>25</v>
      </c>
      <c r="B15" s="29" t="s">
        <v>25</v>
      </c>
      <c r="C15" s="29" t="s">
        <v>25</v>
      </c>
      <c r="D15" s="29" t="s">
        <v>25</v>
      </c>
      <c r="E15" s="29" t="s">
        <v>25</v>
      </c>
      <c r="F15" s="29" t="s">
        <v>25</v>
      </c>
      <c r="G15" s="42">
        <f aca="true" t="shared" si="5" ref="G15:BB15">COUNT(G4:G14)</f>
        <v>5</v>
      </c>
      <c r="H15" s="42">
        <f t="shared" si="5"/>
        <v>8</v>
      </c>
      <c r="I15" s="42">
        <f t="shared" si="5"/>
        <v>8</v>
      </c>
      <c r="J15" s="42">
        <f t="shared" si="5"/>
        <v>4</v>
      </c>
      <c r="K15" s="42">
        <f t="shared" si="5"/>
        <v>3</v>
      </c>
      <c r="L15" s="42">
        <f t="shared" si="5"/>
        <v>8</v>
      </c>
      <c r="M15" s="42">
        <f t="shared" si="5"/>
        <v>4</v>
      </c>
      <c r="N15" s="42">
        <f t="shared" si="5"/>
        <v>7</v>
      </c>
      <c r="O15" s="42">
        <f t="shared" si="5"/>
        <v>5</v>
      </c>
      <c r="P15" s="42">
        <f t="shared" si="5"/>
        <v>7</v>
      </c>
      <c r="Q15" s="42">
        <f t="shared" si="5"/>
        <v>6</v>
      </c>
      <c r="R15" s="42">
        <f t="shared" si="5"/>
        <v>4</v>
      </c>
      <c r="S15" s="42">
        <f t="shared" si="5"/>
        <v>5</v>
      </c>
      <c r="T15" s="42">
        <f t="shared" si="5"/>
        <v>4</v>
      </c>
      <c r="U15" s="42">
        <f t="shared" si="5"/>
        <v>4</v>
      </c>
      <c r="V15" s="42">
        <f t="shared" si="5"/>
        <v>4</v>
      </c>
      <c r="W15" s="42">
        <f t="shared" si="5"/>
        <v>7</v>
      </c>
      <c r="X15" s="42">
        <f t="shared" si="5"/>
        <v>5</v>
      </c>
      <c r="Y15" s="42">
        <f t="shared" si="5"/>
        <v>3</v>
      </c>
      <c r="Z15" s="42">
        <f t="shared" si="5"/>
        <v>3</v>
      </c>
      <c r="AA15" s="42">
        <f t="shared" si="5"/>
        <v>4</v>
      </c>
      <c r="AB15" s="42">
        <f t="shared" si="5"/>
        <v>5</v>
      </c>
      <c r="AC15" s="42">
        <f t="shared" si="5"/>
        <v>3</v>
      </c>
      <c r="AD15" s="42">
        <f t="shared" si="5"/>
        <v>2</v>
      </c>
      <c r="AE15" s="42">
        <f t="shared" si="5"/>
        <v>5</v>
      </c>
      <c r="AF15" s="42">
        <f>COUNT(AF4:AF14)</f>
        <v>4</v>
      </c>
      <c r="AG15" s="42">
        <f t="shared" si="5"/>
        <v>1</v>
      </c>
      <c r="AH15" s="42">
        <f t="shared" si="5"/>
        <v>4</v>
      </c>
      <c r="AI15" s="42">
        <f>COUNT(AI4:AI14)</f>
        <v>6</v>
      </c>
      <c r="AJ15" s="42">
        <f>COUNT(AJ4:AJ14)</f>
        <v>5</v>
      </c>
      <c r="AK15" s="42">
        <f t="shared" si="5"/>
        <v>2</v>
      </c>
      <c r="AL15" s="42">
        <f t="shared" si="5"/>
        <v>6</v>
      </c>
      <c r="AM15" s="42">
        <f t="shared" si="5"/>
        <v>5</v>
      </c>
      <c r="AN15" s="42">
        <f t="shared" si="5"/>
        <v>4</v>
      </c>
      <c r="AO15" s="42">
        <f t="shared" si="5"/>
        <v>5</v>
      </c>
      <c r="AP15" s="42">
        <f t="shared" si="5"/>
        <v>6</v>
      </c>
      <c r="AQ15" s="42">
        <f t="shared" si="5"/>
        <v>4</v>
      </c>
      <c r="AR15" s="42">
        <f t="shared" si="5"/>
        <v>4</v>
      </c>
      <c r="AS15" s="42">
        <f t="shared" si="5"/>
        <v>5</v>
      </c>
      <c r="AT15" s="42">
        <f t="shared" si="5"/>
        <v>5</v>
      </c>
      <c r="AU15" s="42">
        <f t="shared" si="5"/>
        <v>4</v>
      </c>
      <c r="AV15" s="42">
        <f t="shared" si="5"/>
        <v>5</v>
      </c>
      <c r="AW15" s="42">
        <f t="shared" si="5"/>
        <v>7</v>
      </c>
      <c r="AX15" s="42">
        <f t="shared" si="5"/>
        <v>6</v>
      </c>
      <c r="AY15" s="42">
        <f t="shared" si="5"/>
        <v>3</v>
      </c>
      <c r="AZ15" s="42">
        <f t="shared" si="5"/>
        <v>4</v>
      </c>
      <c r="BA15" s="42">
        <f t="shared" si="5"/>
        <v>2</v>
      </c>
      <c r="BB15" s="42">
        <f t="shared" si="5"/>
        <v>8</v>
      </c>
    </row>
    <row r="16" spans="1:54" ht="12.75">
      <c r="A16" s="28">
        <f>E18/COUNT(G16:BA16)</f>
        <v>4.680851063829787</v>
      </c>
      <c r="B16" s="48">
        <f>AVERAGE(B4:B13)</f>
        <v>262.45000000000005</v>
      </c>
      <c r="C16" s="49">
        <f>AVERAGE(C4:C13)</f>
        <v>0.4729166666666667</v>
      </c>
      <c r="D16" s="48">
        <f>AVERAGE(D4:D12)</f>
        <v>48</v>
      </c>
      <c r="E16" s="48">
        <f>AVERAGE(E4:E13)</f>
        <v>22.7</v>
      </c>
      <c r="F16" s="48">
        <f>AVERAGE(F4:F13)</f>
        <v>10.7325711098542</v>
      </c>
      <c r="G16">
        <f aca="true" t="shared" si="6" ref="G16:BA16">IF(G15=0,"",G15)</f>
        <v>5</v>
      </c>
      <c r="H16">
        <f t="shared" si="6"/>
        <v>8</v>
      </c>
      <c r="I16">
        <f aca="true" t="shared" si="7" ref="I16:O16">IF(I15=0,"",I15)</f>
        <v>8</v>
      </c>
      <c r="J16">
        <f t="shared" si="7"/>
        <v>4</v>
      </c>
      <c r="K16">
        <f t="shared" si="7"/>
        <v>3</v>
      </c>
      <c r="L16">
        <f t="shared" si="7"/>
        <v>8</v>
      </c>
      <c r="M16">
        <f t="shared" si="7"/>
        <v>4</v>
      </c>
      <c r="N16">
        <f t="shared" si="7"/>
        <v>7</v>
      </c>
      <c r="O16">
        <f t="shared" si="7"/>
        <v>5</v>
      </c>
      <c r="P16">
        <f aca="true" t="shared" si="8" ref="P16:V16">IF(P15=0,"",P15)</f>
        <v>7</v>
      </c>
      <c r="Q16">
        <f t="shared" si="8"/>
        <v>6</v>
      </c>
      <c r="R16">
        <f t="shared" si="8"/>
        <v>4</v>
      </c>
      <c r="S16">
        <f t="shared" si="8"/>
        <v>5</v>
      </c>
      <c r="T16">
        <f t="shared" si="8"/>
        <v>4</v>
      </c>
      <c r="U16">
        <f t="shared" si="8"/>
        <v>4</v>
      </c>
      <c r="V16">
        <f t="shared" si="8"/>
        <v>4</v>
      </c>
      <c r="W16">
        <f aca="true" t="shared" si="9" ref="W16:AB16">IF(W15=0,"",W15)</f>
        <v>7</v>
      </c>
      <c r="X16">
        <f t="shared" si="9"/>
        <v>5</v>
      </c>
      <c r="Y16">
        <f t="shared" si="9"/>
        <v>3</v>
      </c>
      <c r="Z16">
        <f t="shared" si="9"/>
        <v>3</v>
      </c>
      <c r="AA16">
        <f t="shared" si="9"/>
        <v>4</v>
      </c>
      <c r="AB16">
        <f t="shared" si="9"/>
        <v>5</v>
      </c>
      <c r="AC16">
        <f t="shared" si="6"/>
        <v>3</v>
      </c>
      <c r="AD16">
        <f t="shared" si="6"/>
        <v>2</v>
      </c>
      <c r="AE16">
        <f t="shared" si="6"/>
        <v>5</v>
      </c>
      <c r="AF16">
        <f>IF(AF15=0,"",AF15)</f>
        <v>4</v>
      </c>
      <c r="AG16">
        <f t="shared" si="6"/>
        <v>1</v>
      </c>
      <c r="AH16">
        <f t="shared" si="6"/>
        <v>4</v>
      </c>
      <c r="AI16">
        <f>IF(AI15=0,"",AI15)</f>
        <v>6</v>
      </c>
      <c r="AJ16">
        <f>IF(AJ15=0,"",AJ15)</f>
        <v>5</v>
      </c>
      <c r="AK16">
        <f>IF(AK15=0,"",AK15)</f>
        <v>2</v>
      </c>
      <c r="AL16">
        <f t="shared" si="6"/>
        <v>6</v>
      </c>
      <c r="AM16">
        <f t="shared" si="6"/>
        <v>5</v>
      </c>
      <c r="AN16">
        <f t="shared" si="6"/>
        <v>4</v>
      </c>
      <c r="AO16">
        <f t="shared" si="6"/>
        <v>5</v>
      </c>
      <c r="AP16">
        <f t="shared" si="6"/>
        <v>6</v>
      </c>
      <c r="AQ16">
        <f t="shared" si="6"/>
        <v>4</v>
      </c>
      <c r="AR16">
        <f t="shared" si="6"/>
        <v>4</v>
      </c>
      <c r="AS16">
        <f t="shared" si="6"/>
        <v>5</v>
      </c>
      <c r="AT16">
        <f t="shared" si="6"/>
        <v>5</v>
      </c>
      <c r="AU16">
        <f t="shared" si="6"/>
        <v>4</v>
      </c>
      <c r="AV16">
        <f t="shared" si="6"/>
        <v>5</v>
      </c>
      <c r="AW16">
        <f t="shared" si="6"/>
        <v>7</v>
      </c>
      <c r="AX16">
        <f t="shared" si="6"/>
        <v>6</v>
      </c>
      <c r="AY16">
        <f t="shared" si="6"/>
        <v>3</v>
      </c>
      <c r="AZ16">
        <f t="shared" si="6"/>
        <v>4</v>
      </c>
      <c r="BA16">
        <f t="shared" si="6"/>
        <v>2</v>
      </c>
      <c r="BB16">
        <f>IF(BB15=0,"",BB15)</f>
        <v>8</v>
      </c>
    </row>
    <row r="17" ht="12.75" hidden="1">
      <c r="N17" s="16">
        <v>7.12295081967213</v>
      </c>
    </row>
    <row r="18" spans="5:14" ht="12.75" hidden="1">
      <c r="E18" s="27">
        <f>SUM(G15:BA15)</f>
        <v>220</v>
      </c>
      <c r="N18" s="16">
        <v>6.36885245901639</v>
      </c>
    </row>
    <row r="19" spans="5:14" ht="12.75" hidden="1">
      <c r="E19" s="47">
        <f>SUM(E4:E14)</f>
        <v>228</v>
      </c>
      <c r="N19" s="16">
        <v>5.61475409836065</v>
      </c>
    </row>
    <row r="20" ht="12.75" hidden="1">
      <c r="N20" s="16">
        <v>4.86065573770492</v>
      </c>
    </row>
    <row r="21" spans="7:54" ht="12.75">
      <c r="G21" s="47">
        <f aca="true" t="shared" si="10" ref="G21:BB21">SUM(G4:G14)</f>
        <v>55.9</v>
      </c>
      <c r="H21" s="47">
        <f t="shared" si="10"/>
        <v>84.9</v>
      </c>
      <c r="I21" s="47">
        <f t="shared" si="10"/>
        <v>81.5</v>
      </c>
      <c r="J21" s="47">
        <f t="shared" si="10"/>
        <v>44.3</v>
      </c>
      <c r="K21" s="47">
        <f t="shared" si="10"/>
        <v>40.5</v>
      </c>
      <c r="L21" s="47">
        <f t="shared" si="10"/>
        <v>81.9</v>
      </c>
      <c r="M21" s="47">
        <f t="shared" si="10"/>
        <v>43.8</v>
      </c>
      <c r="N21" s="47">
        <f t="shared" si="10"/>
        <v>75.5</v>
      </c>
      <c r="O21" s="47">
        <f t="shared" si="10"/>
        <v>58.900000000000006</v>
      </c>
      <c r="P21" s="47">
        <f t="shared" si="10"/>
        <v>77.9</v>
      </c>
      <c r="Q21" s="47">
        <f t="shared" si="10"/>
        <v>69.4</v>
      </c>
      <c r="R21" s="47">
        <f t="shared" si="10"/>
        <v>51.2</v>
      </c>
      <c r="S21" s="47">
        <f t="shared" si="10"/>
        <v>58.7</v>
      </c>
      <c r="T21" s="47">
        <f t="shared" si="10"/>
        <v>60.5</v>
      </c>
      <c r="U21" s="47">
        <f t="shared" si="10"/>
        <v>56.7</v>
      </c>
      <c r="V21" s="47">
        <f t="shared" si="10"/>
        <v>53.800000000000004</v>
      </c>
      <c r="W21" s="47">
        <f t="shared" si="10"/>
        <v>89.1</v>
      </c>
      <c r="X21" s="47">
        <f t="shared" si="10"/>
        <v>49.1</v>
      </c>
      <c r="Y21" s="47">
        <f t="shared" si="10"/>
        <v>43.2</v>
      </c>
      <c r="Z21" s="47">
        <f t="shared" si="10"/>
        <v>33.1</v>
      </c>
      <c r="AA21" s="47">
        <f t="shared" si="10"/>
        <v>44.099999999999994</v>
      </c>
      <c r="AB21" s="47">
        <f t="shared" si="10"/>
        <v>69.3</v>
      </c>
      <c r="AC21" s="47">
        <f t="shared" si="10"/>
        <v>36.3</v>
      </c>
      <c r="AD21" s="47">
        <f t="shared" si="10"/>
        <v>18</v>
      </c>
      <c r="AE21" s="47">
        <f t="shared" si="10"/>
        <v>57.400000000000006</v>
      </c>
      <c r="AF21" s="47">
        <f t="shared" si="10"/>
        <v>42.099999999999994</v>
      </c>
      <c r="AG21" s="47">
        <f t="shared" si="10"/>
        <v>4</v>
      </c>
      <c r="AH21" s="47">
        <f t="shared" si="10"/>
        <v>50.5</v>
      </c>
      <c r="AI21" s="47">
        <f t="shared" si="10"/>
        <v>60.4</v>
      </c>
      <c r="AJ21" s="47">
        <f t="shared" si="10"/>
        <v>56.9</v>
      </c>
      <c r="AK21" s="47">
        <f t="shared" si="10"/>
        <v>24.2</v>
      </c>
      <c r="AL21" s="47">
        <f t="shared" si="10"/>
        <v>75.2</v>
      </c>
      <c r="AM21" s="47">
        <f t="shared" si="10"/>
        <v>73.5</v>
      </c>
      <c r="AN21" s="47">
        <f t="shared" si="10"/>
        <v>52.900000000000006</v>
      </c>
      <c r="AO21" s="47">
        <f t="shared" si="10"/>
        <v>60.5</v>
      </c>
      <c r="AP21" s="47">
        <f t="shared" si="10"/>
        <v>72.9</v>
      </c>
      <c r="AQ21" s="47">
        <f t="shared" si="10"/>
        <v>50</v>
      </c>
      <c r="AR21" s="47">
        <f t="shared" si="10"/>
        <v>48.4</v>
      </c>
      <c r="AS21" s="47">
        <f t="shared" si="10"/>
        <v>52.3</v>
      </c>
      <c r="AT21" s="47">
        <f t="shared" si="10"/>
        <v>60.400000000000006</v>
      </c>
      <c r="AU21" s="47">
        <f t="shared" si="10"/>
        <v>48.4</v>
      </c>
      <c r="AV21" s="47">
        <f t="shared" si="10"/>
        <v>60.5</v>
      </c>
      <c r="AW21" s="47">
        <f t="shared" si="10"/>
        <v>64</v>
      </c>
      <c r="AX21" s="47">
        <f t="shared" si="10"/>
        <v>76.39999999999999</v>
      </c>
      <c r="AY21" s="47">
        <f t="shared" si="10"/>
        <v>33.1</v>
      </c>
      <c r="AZ21" s="47">
        <f t="shared" si="10"/>
        <v>43.9</v>
      </c>
      <c r="BA21" s="47">
        <f t="shared" si="10"/>
        <v>24.2</v>
      </c>
      <c r="BB21" s="47">
        <f t="shared" si="10"/>
        <v>66.9</v>
      </c>
    </row>
    <row r="22" spans="7:54" ht="12.75">
      <c r="G22" s="47">
        <f>G21</f>
        <v>55.9</v>
      </c>
      <c r="H22" s="47">
        <f aca="true" t="shared" si="11" ref="H22:BB22">H21+G22</f>
        <v>140.8</v>
      </c>
      <c r="I22" s="47">
        <f t="shared" si="11"/>
        <v>222.3</v>
      </c>
      <c r="J22" s="47">
        <f t="shared" si="11"/>
        <v>266.6</v>
      </c>
      <c r="K22" s="47">
        <f t="shared" si="11"/>
        <v>307.1</v>
      </c>
      <c r="L22" s="47">
        <f t="shared" si="11"/>
        <v>389</v>
      </c>
      <c r="M22" s="47">
        <f t="shared" si="11"/>
        <v>432.8</v>
      </c>
      <c r="N22" s="47">
        <f t="shared" si="11"/>
        <v>508.3</v>
      </c>
      <c r="O22" s="47">
        <f t="shared" si="11"/>
        <v>567.2</v>
      </c>
      <c r="P22" s="47">
        <f t="shared" si="11"/>
        <v>645.1</v>
      </c>
      <c r="Q22" s="47">
        <f t="shared" si="11"/>
        <v>714.5</v>
      </c>
      <c r="R22" s="47">
        <f t="shared" si="11"/>
        <v>765.7</v>
      </c>
      <c r="S22" s="47">
        <f t="shared" si="11"/>
        <v>824.4000000000001</v>
      </c>
      <c r="T22" s="47">
        <f t="shared" si="11"/>
        <v>884.9000000000001</v>
      </c>
      <c r="U22" s="47">
        <f t="shared" si="11"/>
        <v>941.6000000000001</v>
      </c>
      <c r="V22" s="47">
        <f t="shared" si="11"/>
        <v>995.4000000000001</v>
      </c>
      <c r="W22" s="47">
        <f t="shared" si="11"/>
        <v>1084.5</v>
      </c>
      <c r="X22" s="47">
        <f t="shared" si="11"/>
        <v>1133.6</v>
      </c>
      <c r="Y22" s="47">
        <f t="shared" si="11"/>
        <v>1176.8</v>
      </c>
      <c r="Z22" s="47">
        <f t="shared" si="11"/>
        <v>1209.8999999999999</v>
      </c>
      <c r="AA22" s="47">
        <f t="shared" si="11"/>
        <v>1253.9999999999998</v>
      </c>
      <c r="AB22" s="47">
        <f t="shared" si="11"/>
        <v>1323.2999999999997</v>
      </c>
      <c r="AC22" s="47">
        <f t="shared" si="11"/>
        <v>1359.5999999999997</v>
      </c>
      <c r="AD22" s="47">
        <f t="shared" si="11"/>
        <v>1377.5999999999997</v>
      </c>
      <c r="AE22" s="47">
        <f t="shared" si="11"/>
        <v>1434.9999999999998</v>
      </c>
      <c r="AF22" s="47">
        <f t="shared" si="11"/>
        <v>1477.0999999999997</v>
      </c>
      <c r="AG22" s="47">
        <f t="shared" si="11"/>
        <v>1481.0999999999997</v>
      </c>
      <c r="AH22" s="47">
        <f t="shared" si="11"/>
        <v>1531.5999999999997</v>
      </c>
      <c r="AI22" s="47">
        <f t="shared" si="11"/>
        <v>1591.9999999999998</v>
      </c>
      <c r="AJ22" s="47">
        <f t="shared" si="11"/>
        <v>1648.8999999999999</v>
      </c>
      <c r="AK22" s="47">
        <f t="shared" si="11"/>
        <v>1673.1</v>
      </c>
      <c r="AL22" s="47">
        <f t="shared" si="11"/>
        <v>1748.3</v>
      </c>
      <c r="AM22" s="47">
        <f t="shared" si="11"/>
        <v>1821.8</v>
      </c>
      <c r="AN22" s="47">
        <f t="shared" si="11"/>
        <v>1874.7</v>
      </c>
      <c r="AO22" s="47">
        <f t="shared" si="11"/>
        <v>1935.2</v>
      </c>
      <c r="AP22" s="47">
        <f t="shared" si="11"/>
        <v>2008.1000000000001</v>
      </c>
      <c r="AQ22" s="47">
        <f t="shared" si="11"/>
        <v>2058.1000000000004</v>
      </c>
      <c r="AR22" s="47">
        <f t="shared" si="11"/>
        <v>2106.5000000000005</v>
      </c>
      <c r="AS22" s="47">
        <f t="shared" si="11"/>
        <v>2158.8000000000006</v>
      </c>
      <c r="AT22" s="47">
        <f t="shared" si="11"/>
        <v>2219.2000000000007</v>
      </c>
      <c r="AU22" s="47">
        <f t="shared" si="11"/>
        <v>2267.600000000001</v>
      </c>
      <c r="AV22" s="47">
        <f t="shared" si="11"/>
        <v>2328.100000000001</v>
      </c>
      <c r="AW22" s="47">
        <f t="shared" si="11"/>
        <v>2392.100000000001</v>
      </c>
      <c r="AX22" s="47">
        <f t="shared" si="11"/>
        <v>2468.500000000001</v>
      </c>
      <c r="AY22" s="47">
        <f t="shared" si="11"/>
        <v>2501.600000000001</v>
      </c>
      <c r="AZ22" s="47">
        <f t="shared" si="11"/>
        <v>2545.500000000001</v>
      </c>
      <c r="BA22" s="47">
        <f t="shared" si="11"/>
        <v>2569.7000000000007</v>
      </c>
      <c r="BB22" s="47">
        <f t="shared" si="11"/>
        <v>2636.600000000001</v>
      </c>
    </row>
  </sheetData>
  <sheetProtection/>
  <mergeCells count="1">
    <mergeCell ref="G2:BB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BB2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51" sqref="AF51"/>
    </sheetView>
  </sheetViews>
  <sheetFormatPr defaultColWidth="11.421875" defaultRowHeight="12.75"/>
  <cols>
    <col min="1" max="1" width="19.00390625" style="0" bestFit="1" customWidth="1"/>
    <col min="2" max="2" width="6.00390625" style="0" customWidth="1"/>
    <col min="3" max="3" width="6.28125" style="0" bestFit="1" customWidth="1"/>
    <col min="4" max="4" width="3.7109375" style="0" hidden="1" customWidth="1"/>
    <col min="5" max="6" width="5.57421875" style="0" bestFit="1" customWidth="1"/>
    <col min="7" max="17" width="4.00390625" style="0" bestFit="1" customWidth="1"/>
    <col min="18" max="18" width="4.00390625" style="0" customWidth="1"/>
    <col min="19" max="54" width="4.7109375" style="0" customWidth="1"/>
    <col min="55" max="57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4" t="s">
        <v>51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67.5">
      <c r="A3" s="29">
        <f>COUNTA(A4:A15)</f>
        <v>12</v>
      </c>
      <c r="B3" s="22" t="s">
        <v>48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41277</v>
      </c>
      <c r="H3" s="15">
        <v>41284</v>
      </c>
      <c r="I3" s="15">
        <v>41291</v>
      </c>
      <c r="J3" s="15">
        <v>41298</v>
      </c>
      <c r="K3" s="15">
        <v>41305</v>
      </c>
      <c r="L3" s="15">
        <v>41312</v>
      </c>
      <c r="M3" s="15">
        <v>41319</v>
      </c>
      <c r="N3" s="15">
        <v>41326</v>
      </c>
      <c r="O3" s="15">
        <v>41333</v>
      </c>
      <c r="P3" s="15">
        <v>41340</v>
      </c>
      <c r="Q3" s="15">
        <v>41347</v>
      </c>
      <c r="R3" s="15">
        <v>41354</v>
      </c>
      <c r="S3" s="15">
        <v>41361</v>
      </c>
      <c r="T3" s="15">
        <v>41368</v>
      </c>
      <c r="U3" s="15">
        <v>41375</v>
      </c>
      <c r="V3" s="15">
        <v>41382</v>
      </c>
      <c r="W3" s="15">
        <v>41389</v>
      </c>
      <c r="X3" s="15">
        <v>41396</v>
      </c>
      <c r="Y3" s="15">
        <v>41410</v>
      </c>
      <c r="Z3" s="15">
        <v>41417</v>
      </c>
      <c r="AA3" s="15">
        <v>41431</v>
      </c>
      <c r="AB3" s="15">
        <v>41438</v>
      </c>
      <c r="AC3" s="15">
        <v>41445</v>
      </c>
      <c r="AD3" s="15">
        <v>41452</v>
      </c>
      <c r="AE3" s="15">
        <v>41459</v>
      </c>
      <c r="AF3" s="15">
        <v>41466</v>
      </c>
      <c r="AG3" s="15">
        <v>41473</v>
      </c>
      <c r="AH3" s="15">
        <v>41480</v>
      </c>
      <c r="AI3" s="15">
        <v>41487</v>
      </c>
      <c r="AJ3" s="15">
        <v>41494</v>
      </c>
      <c r="AK3" s="15">
        <v>41501</v>
      </c>
      <c r="AL3" s="15">
        <v>41508</v>
      </c>
      <c r="AM3" s="15">
        <v>41515</v>
      </c>
      <c r="AN3" s="15">
        <v>41522</v>
      </c>
      <c r="AO3" s="15">
        <v>41529</v>
      </c>
      <c r="AP3" s="15">
        <v>41536</v>
      </c>
      <c r="AQ3" s="15">
        <v>41543</v>
      </c>
      <c r="AR3" s="15">
        <v>41557</v>
      </c>
      <c r="AS3" s="15">
        <v>41564</v>
      </c>
      <c r="AT3" s="15">
        <v>41571</v>
      </c>
      <c r="AU3" s="15">
        <v>41578</v>
      </c>
      <c r="AV3" s="15">
        <v>41585</v>
      </c>
      <c r="AW3" s="15">
        <v>41592</v>
      </c>
      <c r="AX3" s="15">
        <v>41599</v>
      </c>
      <c r="AY3" s="15">
        <v>41606</v>
      </c>
      <c r="AZ3" s="15">
        <v>41613</v>
      </c>
      <c r="BA3" s="15">
        <v>41620</v>
      </c>
      <c r="BB3" s="15">
        <v>41627</v>
      </c>
    </row>
    <row r="4" spans="1:54" ht="12.75">
      <c r="A4" s="3" t="s">
        <v>1</v>
      </c>
      <c r="B4" s="20">
        <f aca="true" t="shared" si="0" ref="B4:B15">SUM(G4:BB4)</f>
        <v>568.8000000000003</v>
      </c>
      <c r="C4" s="9">
        <f aca="true" t="shared" si="1" ref="C4:C15">E4/D4</f>
        <v>0.8125</v>
      </c>
      <c r="D4" s="33">
        <f aca="true" t="shared" si="2" ref="D4:D15">COUNT($G$17:$BB$17)</f>
        <v>48</v>
      </c>
      <c r="E4" s="16">
        <f aca="true" t="shared" si="3" ref="E4:E15">COUNT(G4:BB4)</f>
        <v>39</v>
      </c>
      <c r="F4" s="26">
        <f aca="true" t="shared" si="4" ref="F4:F15">B4/COUNT(G4:BB4)</f>
        <v>14.584615384615391</v>
      </c>
      <c r="G4" s="16">
        <v>15.4</v>
      </c>
      <c r="H4" s="16">
        <v>20.8</v>
      </c>
      <c r="I4" s="16">
        <v>12.1</v>
      </c>
      <c r="J4" s="16">
        <v>12.4</v>
      </c>
      <c r="K4" s="16">
        <v>14.2</v>
      </c>
      <c r="L4" s="16">
        <v>14.4</v>
      </c>
      <c r="M4" s="16"/>
      <c r="N4" s="16">
        <v>15.4</v>
      </c>
      <c r="O4" s="16"/>
      <c r="P4" s="16">
        <v>17.6</v>
      </c>
      <c r="Q4" s="16">
        <v>15.4</v>
      </c>
      <c r="R4" s="16">
        <v>22</v>
      </c>
      <c r="S4" s="16">
        <v>15.4</v>
      </c>
      <c r="T4" s="16">
        <v>22</v>
      </c>
      <c r="U4" s="16">
        <v>15.4</v>
      </c>
      <c r="V4" s="16">
        <v>18.1</v>
      </c>
      <c r="W4" s="16">
        <v>23.2</v>
      </c>
      <c r="X4" s="16">
        <v>8.1</v>
      </c>
      <c r="Y4" s="16"/>
      <c r="Z4" s="16">
        <v>17.1</v>
      </c>
      <c r="AA4" s="16"/>
      <c r="AB4" s="16">
        <v>12.1</v>
      </c>
      <c r="AC4" s="16">
        <v>17.1</v>
      </c>
      <c r="AD4" s="16">
        <v>17.6</v>
      </c>
      <c r="AE4" s="16">
        <v>14.1</v>
      </c>
      <c r="AF4" s="16">
        <v>17.6</v>
      </c>
      <c r="AG4" s="16"/>
      <c r="AH4" s="16"/>
      <c r="AI4" s="16"/>
      <c r="AJ4" s="16">
        <v>8.6</v>
      </c>
      <c r="AK4" s="16">
        <v>12.1</v>
      </c>
      <c r="AL4" s="16">
        <v>14.3</v>
      </c>
      <c r="AM4" s="16">
        <v>14.9</v>
      </c>
      <c r="AN4" s="16">
        <v>13.4</v>
      </c>
      <c r="AO4" s="16">
        <v>14</v>
      </c>
      <c r="AP4" s="16"/>
      <c r="AQ4" s="16">
        <v>12.1</v>
      </c>
      <c r="AR4" s="16">
        <v>17.6</v>
      </c>
      <c r="AS4" s="16"/>
      <c r="AT4" s="16">
        <v>15.4</v>
      </c>
      <c r="AU4" s="16">
        <v>8</v>
      </c>
      <c r="AV4" s="16">
        <v>12.1</v>
      </c>
      <c r="AW4" s="16">
        <v>12.1</v>
      </c>
      <c r="AX4" s="16">
        <v>12.1</v>
      </c>
      <c r="AY4" s="16">
        <v>12.4</v>
      </c>
      <c r="AZ4" s="16">
        <v>8</v>
      </c>
      <c r="BA4" s="16">
        <v>12.1</v>
      </c>
      <c r="BB4" s="16">
        <v>12.1</v>
      </c>
    </row>
    <row r="5" spans="1:54" ht="12.75">
      <c r="A5" s="3" t="s">
        <v>2</v>
      </c>
      <c r="B5" s="20">
        <f t="shared" si="0"/>
        <v>463.5000000000003</v>
      </c>
      <c r="C5" s="7">
        <f t="shared" si="1"/>
        <v>0.7708333333333334</v>
      </c>
      <c r="D5" s="33">
        <f t="shared" si="2"/>
        <v>48</v>
      </c>
      <c r="E5" s="16">
        <f t="shared" si="3"/>
        <v>37</v>
      </c>
      <c r="F5" s="26">
        <f t="shared" si="4"/>
        <v>12.527027027027035</v>
      </c>
      <c r="G5" s="16">
        <v>15.4</v>
      </c>
      <c r="H5" s="16">
        <v>15.4</v>
      </c>
      <c r="I5" s="16">
        <v>12.1</v>
      </c>
      <c r="J5" s="16">
        <v>12.1</v>
      </c>
      <c r="K5" s="16">
        <v>14.2</v>
      </c>
      <c r="L5" s="16"/>
      <c r="M5" s="16">
        <v>14.3</v>
      </c>
      <c r="N5" s="16"/>
      <c r="O5" s="16"/>
      <c r="P5" s="16"/>
      <c r="Q5" s="16">
        <v>8</v>
      </c>
      <c r="R5" s="16">
        <v>14.3</v>
      </c>
      <c r="S5" s="16">
        <v>15.4</v>
      </c>
      <c r="T5" s="16">
        <v>15.4</v>
      </c>
      <c r="U5" s="16">
        <v>15.4</v>
      </c>
      <c r="V5" s="16">
        <v>15.4</v>
      </c>
      <c r="W5" s="16">
        <v>15.4</v>
      </c>
      <c r="X5" s="16">
        <v>17.6</v>
      </c>
      <c r="Y5" s="16"/>
      <c r="Z5" s="16">
        <v>17.1</v>
      </c>
      <c r="AA5" s="16">
        <v>16.6</v>
      </c>
      <c r="AB5" s="16">
        <v>12.1</v>
      </c>
      <c r="AC5" s="16">
        <v>15.4</v>
      </c>
      <c r="AD5" s="16">
        <v>12.1</v>
      </c>
      <c r="AE5" s="16"/>
      <c r="AF5" s="16">
        <v>12.1</v>
      </c>
      <c r="AG5" s="16">
        <v>12.1</v>
      </c>
      <c r="AH5" s="16">
        <v>12.1</v>
      </c>
      <c r="AI5" s="16">
        <v>10</v>
      </c>
      <c r="AJ5" s="16"/>
      <c r="AK5" s="16">
        <v>12.1</v>
      </c>
      <c r="AL5" s="16">
        <v>12.1</v>
      </c>
      <c r="AM5" s="16">
        <v>0</v>
      </c>
      <c r="AN5" s="16">
        <v>10</v>
      </c>
      <c r="AO5" s="16">
        <v>12.5</v>
      </c>
      <c r="AP5" s="16">
        <v>12.1</v>
      </c>
      <c r="AQ5" s="16">
        <v>12.1</v>
      </c>
      <c r="AR5" s="16">
        <v>12.1</v>
      </c>
      <c r="AS5" s="16">
        <v>12.1</v>
      </c>
      <c r="AT5" s="16"/>
      <c r="AU5" s="16">
        <v>12.1</v>
      </c>
      <c r="AV5" s="16">
        <v>12.1</v>
      </c>
      <c r="AW5" s="16">
        <v>12.1</v>
      </c>
      <c r="AX5" s="16">
        <v>12.1</v>
      </c>
      <c r="AY5" s="16"/>
      <c r="AZ5" s="16"/>
      <c r="BA5" s="16"/>
      <c r="BB5" s="16">
        <v>0</v>
      </c>
    </row>
    <row r="6" spans="1:54" ht="12.75">
      <c r="A6" s="3" t="s">
        <v>8</v>
      </c>
      <c r="B6" s="20">
        <f t="shared" si="0"/>
        <v>460.2000000000002</v>
      </c>
      <c r="C6" s="7">
        <f t="shared" si="1"/>
        <v>0.7708333333333334</v>
      </c>
      <c r="D6" s="33">
        <f t="shared" si="2"/>
        <v>48</v>
      </c>
      <c r="E6" s="16">
        <f t="shared" si="3"/>
        <v>37</v>
      </c>
      <c r="F6" s="26">
        <f t="shared" si="4"/>
        <v>12.437837837837844</v>
      </c>
      <c r="G6" s="16"/>
      <c r="H6" s="16">
        <v>12.1</v>
      </c>
      <c r="I6" s="16">
        <v>12.1</v>
      </c>
      <c r="J6" s="16">
        <v>12.1</v>
      </c>
      <c r="K6" s="16">
        <v>12.1</v>
      </c>
      <c r="L6" s="16"/>
      <c r="M6" s="16">
        <v>12.1</v>
      </c>
      <c r="N6" s="16">
        <v>12.1</v>
      </c>
      <c r="O6" s="16">
        <v>12.1</v>
      </c>
      <c r="P6" s="16">
        <v>12.1</v>
      </c>
      <c r="Q6" s="16">
        <v>12.1</v>
      </c>
      <c r="R6" s="16">
        <v>14.3</v>
      </c>
      <c r="S6" s="16"/>
      <c r="T6" s="16">
        <v>12.1</v>
      </c>
      <c r="U6" s="16">
        <v>12.1</v>
      </c>
      <c r="V6" s="16">
        <v>12.1</v>
      </c>
      <c r="W6" s="16">
        <v>12.1</v>
      </c>
      <c r="X6" s="16">
        <v>12.1</v>
      </c>
      <c r="Y6" s="16">
        <v>15</v>
      </c>
      <c r="Z6" s="16">
        <v>14</v>
      </c>
      <c r="AA6" s="16">
        <v>12.1</v>
      </c>
      <c r="AB6" s="16"/>
      <c r="AC6" s="16">
        <v>12.1</v>
      </c>
      <c r="AD6" s="16">
        <v>12.1</v>
      </c>
      <c r="AE6" s="16">
        <v>14.1</v>
      </c>
      <c r="AF6" s="16">
        <v>12.1</v>
      </c>
      <c r="AG6" s="16">
        <v>12.1</v>
      </c>
      <c r="AH6" s="16"/>
      <c r="AI6" s="16"/>
      <c r="AJ6" s="16"/>
      <c r="AK6" s="16">
        <v>12.1</v>
      </c>
      <c r="AL6" s="16">
        <v>12.1</v>
      </c>
      <c r="AM6" s="16">
        <v>14</v>
      </c>
      <c r="AN6" s="16">
        <v>13.4</v>
      </c>
      <c r="AO6" s="16"/>
      <c r="AP6" s="16">
        <v>12.1</v>
      </c>
      <c r="AQ6" s="16">
        <v>12.1</v>
      </c>
      <c r="AR6" s="16"/>
      <c r="AS6" s="16">
        <v>12.1</v>
      </c>
      <c r="AT6" s="16">
        <v>12.1</v>
      </c>
      <c r="AU6" s="16"/>
      <c r="AV6" s="16">
        <v>12.1</v>
      </c>
      <c r="AW6" s="16">
        <v>12.1</v>
      </c>
      <c r="AX6" s="16">
        <v>12.1</v>
      </c>
      <c r="AY6" s="16">
        <v>12.4</v>
      </c>
      <c r="AZ6" s="16">
        <v>12.1</v>
      </c>
      <c r="BA6" s="16"/>
      <c r="BB6" s="16">
        <v>12.1</v>
      </c>
    </row>
    <row r="7" spans="1:54" ht="12.75">
      <c r="A7" s="3" t="s">
        <v>5</v>
      </c>
      <c r="B7" s="20">
        <f t="shared" si="0"/>
        <v>381.00000000000006</v>
      </c>
      <c r="C7" s="7">
        <f t="shared" si="1"/>
        <v>0.5208333333333334</v>
      </c>
      <c r="D7" s="33">
        <f t="shared" si="2"/>
        <v>48</v>
      </c>
      <c r="E7" s="16">
        <f t="shared" si="3"/>
        <v>25</v>
      </c>
      <c r="F7" s="26">
        <f t="shared" si="4"/>
        <v>15.240000000000002</v>
      </c>
      <c r="G7" s="16">
        <v>15.4</v>
      </c>
      <c r="H7" s="16"/>
      <c r="I7" s="16"/>
      <c r="J7" s="16">
        <v>12.1</v>
      </c>
      <c r="K7" s="16">
        <v>14.2</v>
      </c>
      <c r="L7" s="16">
        <v>14.4</v>
      </c>
      <c r="M7" s="16">
        <v>14.3</v>
      </c>
      <c r="N7" s="16">
        <v>0</v>
      </c>
      <c r="O7" s="16"/>
      <c r="P7" s="16">
        <v>22</v>
      </c>
      <c r="Q7" s="16"/>
      <c r="R7" s="16">
        <v>22</v>
      </c>
      <c r="S7" s="16">
        <v>22</v>
      </c>
      <c r="T7" s="16">
        <v>22</v>
      </c>
      <c r="U7" s="16">
        <v>22</v>
      </c>
      <c r="V7" s="16"/>
      <c r="W7" s="16">
        <v>23.2</v>
      </c>
      <c r="X7" s="16">
        <v>22</v>
      </c>
      <c r="Y7" s="16"/>
      <c r="Z7" s="16">
        <v>21.6</v>
      </c>
      <c r="AA7" s="16">
        <v>21.6</v>
      </c>
      <c r="AB7" s="16">
        <v>21.6</v>
      </c>
      <c r="AC7" s="16"/>
      <c r="AD7" s="16"/>
      <c r="AE7" s="16"/>
      <c r="AF7" s="16">
        <v>22</v>
      </c>
      <c r="AG7" s="16">
        <v>22</v>
      </c>
      <c r="AH7" s="16"/>
      <c r="AI7" s="16">
        <v>17</v>
      </c>
      <c r="AJ7" s="16"/>
      <c r="AK7" s="16"/>
      <c r="AL7" s="16"/>
      <c r="AM7" s="16"/>
      <c r="AN7" s="16">
        <v>0</v>
      </c>
      <c r="AO7" s="16"/>
      <c r="AP7" s="16"/>
      <c r="AQ7" s="16"/>
      <c r="AR7" s="16">
        <v>0</v>
      </c>
      <c r="AS7" s="16"/>
      <c r="AT7" s="16">
        <v>0</v>
      </c>
      <c r="AU7" s="16"/>
      <c r="AV7" s="16"/>
      <c r="AW7" s="16">
        <v>7</v>
      </c>
      <c r="AX7" s="16">
        <v>12.1</v>
      </c>
      <c r="AY7" s="16"/>
      <c r="AZ7" s="16"/>
      <c r="BA7" s="16"/>
      <c r="BB7" s="16">
        <v>10.5</v>
      </c>
    </row>
    <row r="8" spans="1:54" ht="12" customHeight="1">
      <c r="A8" s="3" t="s">
        <v>7</v>
      </c>
      <c r="B8" s="20">
        <f t="shared" si="0"/>
        <v>364.90000000000003</v>
      </c>
      <c r="C8" s="7">
        <f t="shared" si="1"/>
        <v>0.5625</v>
      </c>
      <c r="D8" s="33">
        <f t="shared" si="2"/>
        <v>48</v>
      </c>
      <c r="E8" s="16">
        <f t="shared" si="3"/>
        <v>27</v>
      </c>
      <c r="F8" s="26">
        <f t="shared" si="4"/>
        <v>13.514814814814816</v>
      </c>
      <c r="G8" s="16"/>
      <c r="H8" s="16"/>
      <c r="I8" s="16"/>
      <c r="J8" s="16">
        <v>8</v>
      </c>
      <c r="K8" s="16">
        <v>12.1</v>
      </c>
      <c r="L8" s="16"/>
      <c r="M8" s="16"/>
      <c r="N8" s="16">
        <v>15.4</v>
      </c>
      <c r="O8" s="16"/>
      <c r="P8" s="16">
        <v>16</v>
      </c>
      <c r="Q8" s="16">
        <v>16</v>
      </c>
      <c r="R8" s="16">
        <v>16</v>
      </c>
      <c r="S8" s="16">
        <v>16</v>
      </c>
      <c r="T8" s="16">
        <v>16</v>
      </c>
      <c r="U8" s="16">
        <v>14</v>
      </c>
      <c r="V8" s="16">
        <v>9</v>
      </c>
      <c r="W8" s="16">
        <v>16</v>
      </c>
      <c r="X8" s="16"/>
      <c r="Y8" s="16">
        <v>16</v>
      </c>
      <c r="Z8" s="16">
        <v>15</v>
      </c>
      <c r="AA8" s="16">
        <v>14</v>
      </c>
      <c r="AB8" s="16"/>
      <c r="AC8" s="16"/>
      <c r="AD8" s="16"/>
      <c r="AE8" s="16"/>
      <c r="AF8" s="16">
        <v>12.1</v>
      </c>
      <c r="AG8" s="16">
        <v>13</v>
      </c>
      <c r="AH8" s="16">
        <v>14.2</v>
      </c>
      <c r="AI8" s="16"/>
      <c r="AJ8" s="16"/>
      <c r="AK8" s="16"/>
      <c r="AL8" s="16">
        <v>12.1</v>
      </c>
      <c r="AM8" s="16">
        <v>16</v>
      </c>
      <c r="AN8" s="16"/>
      <c r="AO8" s="16"/>
      <c r="AP8" s="16">
        <v>14</v>
      </c>
      <c r="AQ8" s="16">
        <v>14</v>
      </c>
      <c r="AR8" s="16">
        <v>16</v>
      </c>
      <c r="AS8" s="16"/>
      <c r="AT8" s="16">
        <v>12.1</v>
      </c>
      <c r="AU8" s="16">
        <v>8</v>
      </c>
      <c r="AV8" s="16"/>
      <c r="AW8" s="16"/>
      <c r="AX8" s="16">
        <v>13.8</v>
      </c>
      <c r="AY8" s="16"/>
      <c r="AZ8" s="16">
        <v>8</v>
      </c>
      <c r="BA8" s="16">
        <v>12.1</v>
      </c>
      <c r="BB8" s="16"/>
    </row>
    <row r="9" spans="1:54" ht="12.75">
      <c r="A9" s="3" t="s">
        <v>11</v>
      </c>
      <c r="B9" s="20">
        <f t="shared" si="0"/>
        <v>306.00000000000006</v>
      </c>
      <c r="C9" s="7">
        <f t="shared" si="1"/>
        <v>0.5625</v>
      </c>
      <c r="D9" s="33">
        <f t="shared" si="2"/>
        <v>48</v>
      </c>
      <c r="E9" s="16">
        <f t="shared" si="3"/>
        <v>27</v>
      </c>
      <c r="F9" s="26">
        <f t="shared" si="4"/>
        <v>11.333333333333336</v>
      </c>
      <c r="G9" s="16"/>
      <c r="H9" s="16">
        <v>5.5</v>
      </c>
      <c r="I9" s="16">
        <v>12.1</v>
      </c>
      <c r="J9" s="16"/>
      <c r="K9" s="16"/>
      <c r="L9" s="16">
        <v>14.4</v>
      </c>
      <c r="M9" s="16">
        <v>12.1</v>
      </c>
      <c r="N9" s="16">
        <v>12.1</v>
      </c>
      <c r="O9" s="16"/>
      <c r="P9" s="16"/>
      <c r="Q9" s="16">
        <v>12.1</v>
      </c>
      <c r="R9" s="16"/>
      <c r="S9" s="16">
        <v>13.4</v>
      </c>
      <c r="T9" s="16">
        <v>12.1</v>
      </c>
      <c r="U9" s="16">
        <v>12.1</v>
      </c>
      <c r="V9" s="16">
        <v>12.1</v>
      </c>
      <c r="W9" s="16"/>
      <c r="X9" s="16">
        <v>12.1</v>
      </c>
      <c r="Y9" s="16"/>
      <c r="Z9" s="16">
        <v>12</v>
      </c>
      <c r="AA9" s="16"/>
      <c r="AB9" s="16"/>
      <c r="AC9" s="16"/>
      <c r="AD9" s="16"/>
      <c r="AE9" s="16">
        <v>0</v>
      </c>
      <c r="AF9" s="16"/>
      <c r="AG9" s="16"/>
      <c r="AH9" s="16"/>
      <c r="AI9" s="16">
        <v>10</v>
      </c>
      <c r="AJ9" s="16"/>
      <c r="AK9" s="16">
        <v>12.1</v>
      </c>
      <c r="AL9" s="16">
        <v>12.1</v>
      </c>
      <c r="AM9" s="16"/>
      <c r="AN9" s="16">
        <v>13.4</v>
      </c>
      <c r="AO9" s="16">
        <v>14</v>
      </c>
      <c r="AP9" s="16"/>
      <c r="AQ9" s="16">
        <v>12.1</v>
      </c>
      <c r="AR9" s="16">
        <v>12.1</v>
      </c>
      <c r="AS9" s="16">
        <v>12.1</v>
      </c>
      <c r="AT9" s="16">
        <v>12.1</v>
      </c>
      <c r="AU9" s="16"/>
      <c r="AV9" s="16"/>
      <c r="AW9" s="16">
        <v>12.1</v>
      </c>
      <c r="AX9" s="16">
        <v>12.1</v>
      </c>
      <c r="AY9" s="16">
        <v>5.5</v>
      </c>
      <c r="AZ9" s="16">
        <v>12.1</v>
      </c>
      <c r="BA9" s="16"/>
      <c r="BB9" s="16">
        <v>12.1</v>
      </c>
    </row>
    <row r="10" spans="1:54" ht="12.75">
      <c r="A10" s="3" t="s">
        <v>6</v>
      </c>
      <c r="B10" s="20">
        <f t="shared" si="0"/>
        <v>305.09999999999997</v>
      </c>
      <c r="C10" s="7">
        <f t="shared" si="1"/>
        <v>0.5208333333333334</v>
      </c>
      <c r="D10" s="33">
        <f t="shared" si="2"/>
        <v>48</v>
      </c>
      <c r="E10" s="16">
        <f t="shared" si="3"/>
        <v>25</v>
      </c>
      <c r="F10" s="26">
        <f t="shared" si="4"/>
        <v>12.203999999999999</v>
      </c>
      <c r="G10" s="16">
        <v>12.1</v>
      </c>
      <c r="H10" s="16"/>
      <c r="I10" s="16">
        <v>12.1</v>
      </c>
      <c r="J10" s="16"/>
      <c r="K10" s="16">
        <v>12.1</v>
      </c>
      <c r="L10" s="16">
        <v>12.1</v>
      </c>
      <c r="M10" s="16"/>
      <c r="N10" s="16"/>
      <c r="O10" s="16"/>
      <c r="P10" s="16">
        <v>12.1</v>
      </c>
      <c r="Q10" s="16">
        <v>12.1</v>
      </c>
      <c r="R10" s="16">
        <v>14.3</v>
      </c>
      <c r="S10" s="16"/>
      <c r="T10" s="16"/>
      <c r="U10" s="16">
        <v>15.4</v>
      </c>
      <c r="V10" s="16">
        <v>10.5</v>
      </c>
      <c r="W10" s="16"/>
      <c r="X10" s="16">
        <v>17.6</v>
      </c>
      <c r="Y10" s="16"/>
      <c r="Z10" s="16">
        <v>17.1</v>
      </c>
      <c r="AA10" s="16">
        <v>10</v>
      </c>
      <c r="AB10" s="16"/>
      <c r="AC10" s="16">
        <v>15.4</v>
      </c>
      <c r="AD10" s="16">
        <v>17.6</v>
      </c>
      <c r="AE10" s="16">
        <v>14.1</v>
      </c>
      <c r="AF10" s="16"/>
      <c r="AG10" s="16"/>
      <c r="AH10" s="16">
        <v>12.1</v>
      </c>
      <c r="AI10" s="16">
        <v>10</v>
      </c>
      <c r="AJ10" s="16"/>
      <c r="AK10" s="16">
        <v>12.1</v>
      </c>
      <c r="AL10" s="16"/>
      <c r="AM10" s="16">
        <v>12</v>
      </c>
      <c r="AN10" s="16">
        <v>10</v>
      </c>
      <c r="AO10" s="16">
        <v>12.5</v>
      </c>
      <c r="AP10" s="16"/>
      <c r="AQ10" s="16">
        <v>14.3</v>
      </c>
      <c r="AR10" s="16">
        <v>8</v>
      </c>
      <c r="AS10" s="16"/>
      <c r="AT10" s="16"/>
      <c r="AU10" s="16"/>
      <c r="AV10" s="16"/>
      <c r="AW10" s="16"/>
      <c r="AX10" s="16">
        <v>4</v>
      </c>
      <c r="AY10" s="16">
        <v>5.5</v>
      </c>
      <c r="AZ10" s="16"/>
      <c r="BA10" s="16"/>
      <c r="BB10" s="16"/>
    </row>
    <row r="11" spans="1:54" ht="12.75">
      <c r="A11" s="3" t="s">
        <v>0</v>
      </c>
      <c r="B11" s="20">
        <f t="shared" si="0"/>
        <v>258.69999999999993</v>
      </c>
      <c r="C11" s="7">
        <f t="shared" si="1"/>
        <v>0.6041666666666666</v>
      </c>
      <c r="D11" s="33">
        <f t="shared" si="2"/>
        <v>48</v>
      </c>
      <c r="E11" s="16">
        <f t="shared" si="3"/>
        <v>29</v>
      </c>
      <c r="F11" s="26">
        <f t="shared" si="4"/>
        <v>8.920689655172412</v>
      </c>
      <c r="G11" s="16">
        <v>0</v>
      </c>
      <c r="H11" s="16">
        <v>12.1</v>
      </c>
      <c r="I11" s="16">
        <v>8</v>
      </c>
      <c r="J11" s="16"/>
      <c r="K11" s="16">
        <v>8</v>
      </c>
      <c r="L11" s="16">
        <v>10.5</v>
      </c>
      <c r="M11" s="16">
        <v>8</v>
      </c>
      <c r="N11" s="16"/>
      <c r="O11" s="16"/>
      <c r="P11" s="16"/>
      <c r="Q11" s="16">
        <v>8</v>
      </c>
      <c r="R11" s="16">
        <v>14.3</v>
      </c>
      <c r="S11" s="16"/>
      <c r="T11" s="16">
        <v>14.3</v>
      </c>
      <c r="U11" s="16">
        <v>12.1</v>
      </c>
      <c r="V11" s="16">
        <v>12.1</v>
      </c>
      <c r="W11" s="16">
        <v>12.1</v>
      </c>
      <c r="X11" s="16"/>
      <c r="Y11" s="16"/>
      <c r="Z11" s="16">
        <v>12</v>
      </c>
      <c r="AA11" s="16">
        <v>1</v>
      </c>
      <c r="AB11" s="16"/>
      <c r="AC11" s="16"/>
      <c r="AD11" s="16">
        <v>0</v>
      </c>
      <c r="AE11" s="16"/>
      <c r="AF11" s="16">
        <v>0</v>
      </c>
      <c r="AG11" s="16"/>
      <c r="AH11" s="16"/>
      <c r="AI11" s="16"/>
      <c r="AJ11" s="16"/>
      <c r="AK11" s="16"/>
      <c r="AL11" s="16">
        <v>12.1</v>
      </c>
      <c r="AM11" s="16"/>
      <c r="AN11" s="16">
        <v>0</v>
      </c>
      <c r="AO11" s="16">
        <v>12.5</v>
      </c>
      <c r="AP11" s="16"/>
      <c r="AQ11" s="16">
        <v>12.1</v>
      </c>
      <c r="AR11" s="16">
        <v>12.1</v>
      </c>
      <c r="AS11" s="16">
        <v>12.1</v>
      </c>
      <c r="AT11" s="16">
        <v>0</v>
      </c>
      <c r="AU11" s="16">
        <v>12.1</v>
      </c>
      <c r="AV11" s="16"/>
      <c r="AW11" s="16">
        <v>10.5</v>
      </c>
      <c r="AX11" s="16">
        <v>12.1</v>
      </c>
      <c r="AY11" s="16"/>
      <c r="AZ11" s="16">
        <v>8</v>
      </c>
      <c r="BA11" s="16">
        <v>12.1</v>
      </c>
      <c r="BB11" s="16">
        <v>10.5</v>
      </c>
    </row>
    <row r="12" spans="1:54" ht="12.75">
      <c r="A12" s="3" t="s">
        <v>9</v>
      </c>
      <c r="B12" s="20">
        <f t="shared" si="0"/>
        <v>159.79999999999998</v>
      </c>
      <c r="C12" s="7">
        <f t="shared" si="1"/>
        <v>0.2916666666666667</v>
      </c>
      <c r="D12" s="33">
        <f t="shared" si="2"/>
        <v>48</v>
      </c>
      <c r="E12" s="16">
        <f t="shared" si="3"/>
        <v>14</v>
      </c>
      <c r="F12" s="26">
        <f t="shared" si="4"/>
        <v>11.414285714285713</v>
      </c>
      <c r="G12" s="16"/>
      <c r="H12" s="16">
        <v>12.1</v>
      </c>
      <c r="I12" s="16"/>
      <c r="J12" s="16"/>
      <c r="K12" s="16">
        <v>0</v>
      </c>
      <c r="L12" s="16"/>
      <c r="M12" s="16"/>
      <c r="N12" s="16"/>
      <c r="O12" s="16"/>
      <c r="P12" s="16">
        <v>13.8</v>
      </c>
      <c r="Q12" s="16"/>
      <c r="R12" s="16"/>
      <c r="S12" s="16"/>
      <c r="T12" s="16">
        <v>13</v>
      </c>
      <c r="U12" s="16"/>
      <c r="V12" s="16"/>
      <c r="W12" s="16"/>
      <c r="X12" s="16">
        <v>12.1</v>
      </c>
      <c r="Y12" s="16"/>
      <c r="Z12" s="16"/>
      <c r="AA12" s="16"/>
      <c r="AB12" s="16"/>
      <c r="AC12" s="16">
        <v>12.1</v>
      </c>
      <c r="AD12" s="16">
        <v>12.1</v>
      </c>
      <c r="AE12" s="16"/>
      <c r="AF12" s="16">
        <v>12.1</v>
      </c>
      <c r="AG12" s="16">
        <v>12.1</v>
      </c>
      <c r="AH12" s="16">
        <v>12.1</v>
      </c>
      <c r="AI12" s="16"/>
      <c r="AJ12" s="16"/>
      <c r="AK12" s="16"/>
      <c r="AL12" s="16"/>
      <c r="AM12" s="16">
        <v>12</v>
      </c>
      <c r="AN12" s="16"/>
      <c r="AO12" s="16"/>
      <c r="AP12" s="16">
        <v>12.1</v>
      </c>
      <c r="AQ12" s="16"/>
      <c r="AR12" s="16"/>
      <c r="AS12" s="16"/>
      <c r="AT12" s="16">
        <v>12.1</v>
      </c>
      <c r="AU12" s="16"/>
      <c r="AV12" s="16"/>
      <c r="AW12" s="16"/>
      <c r="AX12" s="16"/>
      <c r="AY12" s="16">
        <v>12.1</v>
      </c>
      <c r="AZ12" s="16"/>
      <c r="BA12" s="16"/>
      <c r="BB12" s="16"/>
    </row>
    <row r="13" spans="1:54" ht="12.75">
      <c r="A13" s="3" t="s">
        <v>3</v>
      </c>
      <c r="B13" s="20">
        <f t="shared" si="0"/>
        <v>114.1</v>
      </c>
      <c r="C13" s="7">
        <f t="shared" si="1"/>
        <v>0.3541666666666667</v>
      </c>
      <c r="D13" s="33">
        <f t="shared" si="2"/>
        <v>48</v>
      </c>
      <c r="E13" s="16">
        <f t="shared" si="3"/>
        <v>17</v>
      </c>
      <c r="F13" s="26">
        <f t="shared" si="4"/>
        <v>6.711764705882352</v>
      </c>
      <c r="G13" s="16">
        <v>5.5</v>
      </c>
      <c r="H13" s="16"/>
      <c r="I13" s="16"/>
      <c r="J13" s="16"/>
      <c r="K13" s="16"/>
      <c r="L13" s="16"/>
      <c r="M13" s="16">
        <v>5.5</v>
      </c>
      <c r="N13" s="16"/>
      <c r="O13" s="16">
        <v>5.5</v>
      </c>
      <c r="P13" s="16"/>
      <c r="Q13" s="16">
        <v>5.5</v>
      </c>
      <c r="R13" s="16"/>
      <c r="S13" s="16">
        <v>5.5</v>
      </c>
      <c r="T13" s="16">
        <v>5.5</v>
      </c>
      <c r="U13" s="16">
        <v>10</v>
      </c>
      <c r="V13" s="16"/>
      <c r="W13" s="16"/>
      <c r="X13" s="16">
        <v>10</v>
      </c>
      <c r="Y13" s="16"/>
      <c r="Z13" s="16">
        <v>10</v>
      </c>
      <c r="AA13" s="16"/>
      <c r="AB13" s="16"/>
      <c r="AC13" s="16"/>
      <c r="AD13" s="16">
        <v>7.5</v>
      </c>
      <c r="AE13" s="16"/>
      <c r="AF13" s="16">
        <v>10</v>
      </c>
      <c r="AG13" s="16"/>
      <c r="AH13" s="16"/>
      <c r="AI13" s="16"/>
      <c r="AJ13" s="16">
        <v>8.6</v>
      </c>
      <c r="AK13" s="16"/>
      <c r="AL13" s="16"/>
      <c r="AM13" s="16"/>
      <c r="AN13" s="16"/>
      <c r="AO13" s="16"/>
      <c r="AP13" s="16"/>
      <c r="AQ13" s="16">
        <v>10.5</v>
      </c>
      <c r="AR13" s="16">
        <v>0</v>
      </c>
      <c r="AS13" s="16"/>
      <c r="AT13" s="16"/>
      <c r="AU13" s="16"/>
      <c r="AV13" s="16"/>
      <c r="AW13" s="16">
        <v>7</v>
      </c>
      <c r="AX13" s="16"/>
      <c r="AY13" s="16"/>
      <c r="AZ13" s="16"/>
      <c r="BA13" s="16">
        <v>0</v>
      </c>
      <c r="BB13" s="16">
        <v>7.5</v>
      </c>
    </row>
    <row r="14" spans="1:54" ht="12.75">
      <c r="A14" s="3" t="s">
        <v>47</v>
      </c>
      <c r="B14" s="20">
        <f t="shared" si="0"/>
        <v>60.5</v>
      </c>
      <c r="C14" s="7">
        <f t="shared" si="1"/>
        <v>0.10416666666666667</v>
      </c>
      <c r="D14" s="33">
        <f t="shared" si="2"/>
        <v>48</v>
      </c>
      <c r="E14" s="16">
        <f t="shared" si="3"/>
        <v>5</v>
      </c>
      <c r="F14" s="26">
        <f t="shared" si="4"/>
        <v>12.1</v>
      </c>
      <c r="G14" s="16"/>
      <c r="H14" s="16">
        <v>12.1</v>
      </c>
      <c r="I14" s="16">
        <v>12.1</v>
      </c>
      <c r="J14" s="16">
        <v>12.1</v>
      </c>
      <c r="K14" s="16">
        <v>12.1</v>
      </c>
      <c r="L14" s="16"/>
      <c r="M14" s="16">
        <v>12.1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3" t="s">
        <v>10</v>
      </c>
      <c r="B15" s="20">
        <f t="shared" si="0"/>
        <v>38.1</v>
      </c>
      <c r="C15" s="7">
        <f t="shared" si="1"/>
        <v>0.08333333333333333</v>
      </c>
      <c r="D15" s="33">
        <f t="shared" si="2"/>
        <v>48</v>
      </c>
      <c r="E15" s="16">
        <f t="shared" si="3"/>
        <v>4</v>
      </c>
      <c r="F15" s="26">
        <f t="shared" si="4"/>
        <v>9.525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>
        <v>12.1</v>
      </c>
      <c r="AG15" s="16"/>
      <c r="AH15" s="16"/>
      <c r="AI15" s="16"/>
      <c r="AJ15" s="16"/>
      <c r="AK15" s="16"/>
      <c r="AL15" s="16">
        <v>14</v>
      </c>
      <c r="AM15" s="16">
        <v>12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0</v>
      </c>
    </row>
    <row r="16" spans="1:54" s="27" customFormat="1" ht="12.75">
      <c r="A16" s="29" t="s">
        <v>25</v>
      </c>
      <c r="B16" s="29" t="s">
        <v>25</v>
      </c>
      <c r="C16" s="29" t="s">
        <v>25</v>
      </c>
      <c r="D16" s="29" t="s">
        <v>25</v>
      </c>
      <c r="E16" s="29" t="s">
        <v>25</v>
      </c>
      <c r="F16" s="29" t="s">
        <v>25</v>
      </c>
      <c r="G16" s="42">
        <f aca="true" t="shared" si="5" ref="G16:M16">COUNT(G4:G15)</f>
        <v>6</v>
      </c>
      <c r="H16" s="42">
        <f t="shared" si="5"/>
        <v>7</v>
      </c>
      <c r="I16" s="42">
        <f t="shared" si="5"/>
        <v>7</v>
      </c>
      <c r="J16" s="42">
        <f t="shared" si="5"/>
        <v>6</v>
      </c>
      <c r="K16" s="42">
        <f t="shared" si="5"/>
        <v>9</v>
      </c>
      <c r="L16" s="42">
        <f t="shared" si="5"/>
        <v>5</v>
      </c>
      <c r="M16" s="42">
        <f t="shared" si="5"/>
        <v>7</v>
      </c>
      <c r="N16" s="42">
        <f aca="true" t="shared" si="6" ref="N16:T16">COUNT(N4:N15)</f>
        <v>5</v>
      </c>
      <c r="O16" s="42">
        <f t="shared" si="6"/>
        <v>2</v>
      </c>
      <c r="P16" s="42">
        <f t="shared" si="6"/>
        <v>6</v>
      </c>
      <c r="Q16" s="42">
        <f t="shared" si="6"/>
        <v>8</v>
      </c>
      <c r="R16" s="42">
        <f t="shared" si="6"/>
        <v>7</v>
      </c>
      <c r="S16" s="42">
        <f t="shared" si="6"/>
        <v>6</v>
      </c>
      <c r="T16" s="42">
        <f t="shared" si="6"/>
        <v>9</v>
      </c>
      <c r="U16" s="42">
        <f aca="true" t="shared" si="7" ref="U16:Z16">COUNT(U4:U15)</f>
        <v>9</v>
      </c>
      <c r="V16" s="42">
        <f t="shared" si="7"/>
        <v>7</v>
      </c>
      <c r="W16" s="42">
        <f t="shared" si="7"/>
        <v>6</v>
      </c>
      <c r="X16" s="42">
        <f t="shared" si="7"/>
        <v>8</v>
      </c>
      <c r="Y16" s="42">
        <f t="shared" si="7"/>
        <v>2</v>
      </c>
      <c r="Z16" s="42">
        <f t="shared" si="7"/>
        <v>9</v>
      </c>
      <c r="AA16" s="42">
        <f aca="true" t="shared" si="8" ref="AA16:AG16">COUNT(AA4:AA15)</f>
        <v>6</v>
      </c>
      <c r="AB16" s="42">
        <f t="shared" si="8"/>
        <v>3</v>
      </c>
      <c r="AC16" s="42">
        <f t="shared" si="8"/>
        <v>5</v>
      </c>
      <c r="AD16" s="42">
        <f t="shared" si="8"/>
        <v>7</v>
      </c>
      <c r="AE16" s="42">
        <f t="shared" si="8"/>
        <v>4</v>
      </c>
      <c r="AF16" s="42">
        <f t="shared" si="8"/>
        <v>9</v>
      </c>
      <c r="AG16" s="42">
        <f t="shared" si="8"/>
        <v>5</v>
      </c>
      <c r="AH16" s="42">
        <f aca="true" t="shared" si="9" ref="AH16:AN16">COUNT(AH4:AH15)</f>
        <v>4</v>
      </c>
      <c r="AI16" s="42">
        <f t="shared" si="9"/>
        <v>4</v>
      </c>
      <c r="AJ16" s="42">
        <f t="shared" si="9"/>
        <v>2</v>
      </c>
      <c r="AK16" s="42">
        <f t="shared" si="9"/>
        <v>5</v>
      </c>
      <c r="AL16" s="42">
        <f t="shared" si="9"/>
        <v>7</v>
      </c>
      <c r="AM16" s="42">
        <f t="shared" si="9"/>
        <v>7</v>
      </c>
      <c r="AN16" s="42">
        <f t="shared" si="9"/>
        <v>7</v>
      </c>
      <c r="AO16" s="42">
        <f aca="true" t="shared" si="10" ref="AO16:AU16">COUNT(AO4:AO15)</f>
        <v>5</v>
      </c>
      <c r="AP16" s="42">
        <f t="shared" si="10"/>
        <v>4</v>
      </c>
      <c r="AQ16" s="42">
        <f t="shared" si="10"/>
        <v>8</v>
      </c>
      <c r="AR16" s="42">
        <f t="shared" si="10"/>
        <v>8</v>
      </c>
      <c r="AS16" s="42">
        <f t="shared" si="10"/>
        <v>4</v>
      </c>
      <c r="AT16" s="42">
        <f t="shared" si="10"/>
        <v>7</v>
      </c>
      <c r="AU16" s="42">
        <f t="shared" si="10"/>
        <v>4</v>
      </c>
      <c r="AV16" s="42">
        <f aca="true" t="shared" si="11" ref="AV16:BA16">COUNT(AV4:AV15)</f>
        <v>3</v>
      </c>
      <c r="AW16" s="42">
        <f t="shared" si="11"/>
        <v>7</v>
      </c>
      <c r="AX16" s="42">
        <f t="shared" si="11"/>
        <v>8</v>
      </c>
      <c r="AY16" s="42">
        <f t="shared" si="11"/>
        <v>5</v>
      </c>
      <c r="AZ16" s="42">
        <f t="shared" si="11"/>
        <v>5</v>
      </c>
      <c r="BA16" s="42">
        <f t="shared" si="11"/>
        <v>4</v>
      </c>
      <c r="BB16" s="42">
        <f>COUNT(BB4:BB15)</f>
        <v>8</v>
      </c>
    </row>
    <row r="17" spans="1:54" ht="12.75">
      <c r="A17" s="28">
        <f>E19/COUNT(G17:BA17)</f>
        <v>5.914893617021277</v>
      </c>
      <c r="B17" s="48">
        <f>AVERAGE(B4:B13)</f>
        <v>338.2100000000001</v>
      </c>
      <c r="C17" s="49">
        <f>AVERAGE(C4:C13)</f>
        <v>0.5770833333333334</v>
      </c>
      <c r="D17" s="48">
        <f>AVERAGE(D4:D12)</f>
        <v>48</v>
      </c>
      <c r="E17" s="48">
        <f>AVERAGE(E4:E13)</f>
        <v>27.7</v>
      </c>
      <c r="F17" s="48">
        <f>AVERAGE(F4:F13)</f>
        <v>11.88883684729689</v>
      </c>
      <c r="G17">
        <f aca="true" t="shared" si="12" ref="G17:M17">IF(G16=0,"",G16)</f>
        <v>6</v>
      </c>
      <c r="H17">
        <f t="shared" si="12"/>
        <v>7</v>
      </c>
      <c r="I17">
        <f t="shared" si="12"/>
        <v>7</v>
      </c>
      <c r="J17">
        <f t="shared" si="12"/>
        <v>6</v>
      </c>
      <c r="K17">
        <f t="shared" si="12"/>
        <v>9</v>
      </c>
      <c r="L17">
        <f t="shared" si="12"/>
        <v>5</v>
      </c>
      <c r="M17">
        <f t="shared" si="12"/>
        <v>7</v>
      </c>
      <c r="N17">
        <f aca="true" t="shared" si="13" ref="N17:T17">IF(N16=0,"",N16)</f>
        <v>5</v>
      </c>
      <c r="O17">
        <f t="shared" si="13"/>
        <v>2</v>
      </c>
      <c r="P17">
        <f t="shared" si="13"/>
        <v>6</v>
      </c>
      <c r="Q17">
        <f t="shared" si="13"/>
        <v>8</v>
      </c>
      <c r="R17">
        <f t="shared" si="13"/>
        <v>7</v>
      </c>
      <c r="S17">
        <f t="shared" si="13"/>
        <v>6</v>
      </c>
      <c r="T17">
        <f t="shared" si="13"/>
        <v>9</v>
      </c>
      <c r="U17">
        <f aca="true" t="shared" si="14" ref="U17:Z17">IF(U16=0,"",U16)</f>
        <v>9</v>
      </c>
      <c r="V17">
        <f t="shared" si="14"/>
        <v>7</v>
      </c>
      <c r="W17">
        <f t="shared" si="14"/>
        <v>6</v>
      </c>
      <c r="X17">
        <f t="shared" si="14"/>
        <v>8</v>
      </c>
      <c r="Y17">
        <f t="shared" si="14"/>
        <v>2</v>
      </c>
      <c r="Z17">
        <f t="shared" si="14"/>
        <v>9</v>
      </c>
      <c r="AA17">
        <f aca="true" t="shared" si="15" ref="AA17:AG17">IF(AA16=0,"",AA16)</f>
        <v>6</v>
      </c>
      <c r="AB17">
        <f t="shared" si="15"/>
        <v>3</v>
      </c>
      <c r="AC17">
        <f t="shared" si="15"/>
        <v>5</v>
      </c>
      <c r="AD17">
        <f t="shared" si="15"/>
        <v>7</v>
      </c>
      <c r="AE17">
        <f t="shared" si="15"/>
        <v>4</v>
      </c>
      <c r="AF17">
        <f t="shared" si="15"/>
        <v>9</v>
      </c>
      <c r="AG17">
        <f t="shared" si="15"/>
        <v>5</v>
      </c>
      <c r="AH17">
        <f aca="true" t="shared" si="16" ref="AH17:AN17">IF(AH16=0,"",AH16)</f>
        <v>4</v>
      </c>
      <c r="AI17">
        <f t="shared" si="16"/>
        <v>4</v>
      </c>
      <c r="AJ17">
        <f t="shared" si="16"/>
        <v>2</v>
      </c>
      <c r="AK17">
        <f t="shared" si="16"/>
        <v>5</v>
      </c>
      <c r="AL17">
        <f t="shared" si="16"/>
        <v>7</v>
      </c>
      <c r="AM17">
        <f t="shared" si="16"/>
        <v>7</v>
      </c>
      <c r="AN17">
        <f t="shared" si="16"/>
        <v>7</v>
      </c>
      <c r="AO17">
        <f aca="true" t="shared" si="17" ref="AO17:AU17">IF(AO16=0,"",AO16)</f>
        <v>5</v>
      </c>
      <c r="AP17">
        <f t="shared" si="17"/>
        <v>4</v>
      </c>
      <c r="AQ17">
        <f t="shared" si="17"/>
        <v>8</v>
      </c>
      <c r="AR17">
        <f t="shared" si="17"/>
        <v>8</v>
      </c>
      <c r="AS17">
        <f t="shared" si="17"/>
        <v>4</v>
      </c>
      <c r="AT17">
        <f t="shared" si="17"/>
        <v>7</v>
      </c>
      <c r="AU17">
        <f t="shared" si="17"/>
        <v>4</v>
      </c>
      <c r="AV17">
        <f aca="true" t="shared" si="18" ref="AV17:BA17">IF(AV16=0,"",AV16)</f>
        <v>3</v>
      </c>
      <c r="AW17">
        <f t="shared" si="18"/>
        <v>7</v>
      </c>
      <c r="AX17">
        <f t="shared" si="18"/>
        <v>8</v>
      </c>
      <c r="AY17">
        <f t="shared" si="18"/>
        <v>5</v>
      </c>
      <c r="AZ17">
        <f t="shared" si="18"/>
        <v>5</v>
      </c>
      <c r="BA17">
        <f t="shared" si="18"/>
        <v>4</v>
      </c>
      <c r="BB17">
        <f>IF(BB16=0,"",BB16)</f>
        <v>8</v>
      </c>
    </row>
    <row r="18" ht="12.75" hidden="1"/>
    <row r="19" ht="12.75" hidden="1">
      <c r="E19" s="27">
        <f>SUM(G16:BA16)</f>
        <v>278</v>
      </c>
    </row>
    <row r="20" ht="12.75" hidden="1">
      <c r="E20" s="47">
        <f>SUM(E4:E15)</f>
        <v>286</v>
      </c>
    </row>
    <row r="21" ht="12.75" hidden="1"/>
    <row r="22" spans="7:54" ht="12.75">
      <c r="G22" s="47">
        <f aca="true" t="shared" si="19" ref="G22:L22">SUM(G4:G15)</f>
        <v>63.800000000000004</v>
      </c>
      <c r="H22" s="47">
        <f t="shared" si="19"/>
        <v>90.1</v>
      </c>
      <c r="I22" s="47">
        <f t="shared" si="19"/>
        <v>80.6</v>
      </c>
      <c r="J22" s="47">
        <f t="shared" si="19"/>
        <v>68.8</v>
      </c>
      <c r="K22" s="47">
        <f t="shared" si="19"/>
        <v>98.99999999999999</v>
      </c>
      <c r="L22" s="47">
        <f t="shared" si="19"/>
        <v>65.80000000000001</v>
      </c>
      <c r="M22" s="47">
        <f aca="true" t="shared" si="20" ref="M22:R22">SUM(M4:M15)</f>
        <v>78.4</v>
      </c>
      <c r="N22" s="47">
        <f t="shared" si="20"/>
        <v>55</v>
      </c>
      <c r="O22" s="47">
        <f t="shared" si="20"/>
        <v>17.6</v>
      </c>
      <c r="P22" s="47">
        <f t="shared" si="20"/>
        <v>93.6</v>
      </c>
      <c r="Q22" s="47">
        <f t="shared" si="20"/>
        <v>89.2</v>
      </c>
      <c r="R22" s="47">
        <f t="shared" si="20"/>
        <v>117.19999999999999</v>
      </c>
      <c r="S22" s="47">
        <f aca="true" t="shared" si="21" ref="S22:X22">SUM(S4:S15)</f>
        <v>87.7</v>
      </c>
      <c r="T22" s="47">
        <f t="shared" si="21"/>
        <v>132.39999999999998</v>
      </c>
      <c r="U22" s="47">
        <f t="shared" si="21"/>
        <v>128.5</v>
      </c>
      <c r="V22" s="47">
        <f t="shared" si="21"/>
        <v>89.3</v>
      </c>
      <c r="W22" s="47">
        <f t="shared" si="21"/>
        <v>102</v>
      </c>
      <c r="X22" s="47">
        <f t="shared" si="21"/>
        <v>111.6</v>
      </c>
      <c r="Y22" s="47">
        <f aca="true" t="shared" si="22" ref="Y22:AD22">SUM(Y4:Y15)</f>
        <v>31</v>
      </c>
      <c r="Z22" s="47">
        <f t="shared" si="22"/>
        <v>135.9</v>
      </c>
      <c r="AA22" s="47">
        <f t="shared" si="22"/>
        <v>75.30000000000001</v>
      </c>
      <c r="AB22" s="47">
        <f t="shared" si="22"/>
        <v>45.8</v>
      </c>
      <c r="AC22" s="47">
        <f t="shared" si="22"/>
        <v>72.1</v>
      </c>
      <c r="AD22" s="47">
        <f t="shared" si="22"/>
        <v>79</v>
      </c>
      <c r="AE22" s="47">
        <f aca="true" t="shared" si="23" ref="AE22:AJ22">SUM(AE4:AE15)</f>
        <v>42.3</v>
      </c>
      <c r="AF22" s="47">
        <f t="shared" si="23"/>
        <v>110.1</v>
      </c>
      <c r="AG22" s="47">
        <f t="shared" si="23"/>
        <v>71.3</v>
      </c>
      <c r="AH22" s="47">
        <f t="shared" si="23"/>
        <v>50.5</v>
      </c>
      <c r="AI22" s="47">
        <f t="shared" si="23"/>
        <v>47</v>
      </c>
      <c r="AJ22" s="47">
        <f t="shared" si="23"/>
        <v>17.2</v>
      </c>
      <c r="AK22" s="47">
        <f aca="true" t="shared" si="24" ref="AK22:AP22">SUM(AK4:AK15)</f>
        <v>60.5</v>
      </c>
      <c r="AL22" s="47">
        <f t="shared" si="24"/>
        <v>88.8</v>
      </c>
      <c r="AM22" s="47">
        <f t="shared" si="24"/>
        <v>80.9</v>
      </c>
      <c r="AN22" s="47">
        <f t="shared" si="24"/>
        <v>60.199999999999996</v>
      </c>
      <c r="AO22" s="47">
        <f t="shared" si="24"/>
        <v>65.5</v>
      </c>
      <c r="AP22" s="47">
        <f t="shared" si="24"/>
        <v>50.300000000000004</v>
      </c>
      <c r="AQ22" s="47">
        <f aca="true" t="shared" si="25" ref="AQ22:AV22">SUM(AQ4:AQ15)</f>
        <v>99.3</v>
      </c>
      <c r="AR22" s="47">
        <f t="shared" si="25"/>
        <v>77.9</v>
      </c>
      <c r="AS22" s="47">
        <f t="shared" si="25"/>
        <v>48.4</v>
      </c>
      <c r="AT22" s="47">
        <f t="shared" si="25"/>
        <v>63.800000000000004</v>
      </c>
      <c r="AU22" s="47">
        <f t="shared" si="25"/>
        <v>40.2</v>
      </c>
      <c r="AV22" s="47">
        <f t="shared" si="25"/>
        <v>36.3</v>
      </c>
      <c r="AW22" s="47">
        <f aca="true" t="shared" si="26" ref="AW22:BB22">SUM(AW4:AW15)</f>
        <v>72.9</v>
      </c>
      <c r="AX22" s="47">
        <f t="shared" si="26"/>
        <v>90.39999999999999</v>
      </c>
      <c r="AY22" s="47">
        <f t="shared" si="26"/>
        <v>47.9</v>
      </c>
      <c r="AZ22" s="47">
        <f t="shared" si="26"/>
        <v>48.2</v>
      </c>
      <c r="BA22" s="47">
        <f t="shared" si="26"/>
        <v>36.3</v>
      </c>
      <c r="BB22" s="47">
        <f t="shared" si="26"/>
        <v>64.80000000000001</v>
      </c>
    </row>
    <row r="23" spans="7:54" ht="12.75">
      <c r="G23" s="47">
        <f>G22</f>
        <v>63.800000000000004</v>
      </c>
      <c r="H23" s="47">
        <f aca="true" t="shared" si="27" ref="H23:N23">H22+G23</f>
        <v>153.9</v>
      </c>
      <c r="I23" s="47">
        <f t="shared" si="27"/>
        <v>234.5</v>
      </c>
      <c r="J23" s="47">
        <f t="shared" si="27"/>
        <v>303.3</v>
      </c>
      <c r="K23" s="47">
        <f t="shared" si="27"/>
        <v>402.3</v>
      </c>
      <c r="L23" s="47">
        <f t="shared" si="27"/>
        <v>468.1</v>
      </c>
      <c r="M23" s="47">
        <f t="shared" si="27"/>
        <v>546.5</v>
      </c>
      <c r="N23" s="47">
        <f t="shared" si="27"/>
        <v>601.5</v>
      </c>
      <c r="O23" s="47">
        <f aca="true" t="shared" si="28" ref="O23:Z23">O22+N23</f>
        <v>619.1</v>
      </c>
      <c r="P23" s="47">
        <f t="shared" si="28"/>
        <v>712.7</v>
      </c>
      <c r="Q23" s="47">
        <f t="shared" si="28"/>
        <v>801.9000000000001</v>
      </c>
      <c r="R23" s="47">
        <f t="shared" si="28"/>
        <v>919.1000000000001</v>
      </c>
      <c r="S23" s="47">
        <f t="shared" si="28"/>
        <v>1006.8000000000002</v>
      </c>
      <c r="T23" s="47">
        <f t="shared" si="28"/>
        <v>1139.2000000000003</v>
      </c>
      <c r="U23" s="47">
        <f t="shared" si="28"/>
        <v>1267.7000000000003</v>
      </c>
      <c r="V23" s="47">
        <f t="shared" si="28"/>
        <v>1357.0000000000002</v>
      </c>
      <c r="W23" s="47">
        <f t="shared" si="28"/>
        <v>1459.0000000000002</v>
      </c>
      <c r="X23" s="47">
        <f t="shared" si="28"/>
        <v>1570.6000000000001</v>
      </c>
      <c r="Y23" s="47">
        <f t="shared" si="28"/>
        <v>1601.6000000000001</v>
      </c>
      <c r="Z23" s="47">
        <f t="shared" si="28"/>
        <v>1737.5000000000002</v>
      </c>
      <c r="AA23" s="47">
        <f aca="true" t="shared" si="29" ref="AA23:BB23">AA22+Z23</f>
        <v>1812.8000000000002</v>
      </c>
      <c r="AB23" s="47">
        <f t="shared" si="29"/>
        <v>1858.6000000000001</v>
      </c>
      <c r="AC23" s="47">
        <f t="shared" si="29"/>
        <v>1930.7</v>
      </c>
      <c r="AD23" s="47">
        <f t="shared" si="29"/>
        <v>2009.7</v>
      </c>
      <c r="AE23" s="47">
        <f t="shared" si="29"/>
        <v>2052</v>
      </c>
      <c r="AF23" s="47">
        <f t="shared" si="29"/>
        <v>2162.1</v>
      </c>
      <c r="AG23" s="47">
        <f t="shared" si="29"/>
        <v>2233.4</v>
      </c>
      <c r="AH23" s="47">
        <f t="shared" si="29"/>
        <v>2283.9</v>
      </c>
      <c r="AI23" s="47">
        <f t="shared" si="29"/>
        <v>2330.9</v>
      </c>
      <c r="AJ23" s="47">
        <f t="shared" si="29"/>
        <v>2348.1</v>
      </c>
      <c r="AK23" s="47">
        <f t="shared" si="29"/>
        <v>2408.6</v>
      </c>
      <c r="AL23" s="47">
        <f t="shared" si="29"/>
        <v>2497.4</v>
      </c>
      <c r="AM23" s="47">
        <f t="shared" si="29"/>
        <v>2578.3</v>
      </c>
      <c r="AN23" s="47">
        <f t="shared" si="29"/>
        <v>2638.5</v>
      </c>
      <c r="AO23" s="47">
        <f t="shared" si="29"/>
        <v>2704</v>
      </c>
      <c r="AP23" s="47">
        <f t="shared" si="29"/>
        <v>2754.3</v>
      </c>
      <c r="AQ23" s="47">
        <f t="shared" si="29"/>
        <v>2853.6000000000004</v>
      </c>
      <c r="AR23" s="47">
        <f t="shared" si="29"/>
        <v>2931.5000000000005</v>
      </c>
      <c r="AS23" s="47">
        <f t="shared" si="29"/>
        <v>2979.9000000000005</v>
      </c>
      <c r="AT23" s="47">
        <f t="shared" si="29"/>
        <v>3043.7000000000007</v>
      </c>
      <c r="AU23" s="47">
        <f t="shared" si="29"/>
        <v>3083.9000000000005</v>
      </c>
      <c r="AV23" s="47">
        <f t="shared" si="29"/>
        <v>3120.2000000000007</v>
      </c>
      <c r="AW23" s="47">
        <f t="shared" si="29"/>
        <v>3193.100000000001</v>
      </c>
      <c r="AX23" s="47">
        <f t="shared" si="29"/>
        <v>3283.500000000001</v>
      </c>
      <c r="AY23" s="47">
        <f t="shared" si="29"/>
        <v>3331.400000000001</v>
      </c>
      <c r="AZ23" s="47">
        <f t="shared" si="29"/>
        <v>3379.600000000001</v>
      </c>
      <c r="BA23" s="47">
        <f t="shared" si="29"/>
        <v>3415.900000000001</v>
      </c>
      <c r="BB23" s="47">
        <f t="shared" si="29"/>
        <v>3480.700000000001</v>
      </c>
    </row>
  </sheetData>
  <sheetProtection/>
  <mergeCells count="1">
    <mergeCell ref="G2:BB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BB2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Y31" sqref="AY31"/>
    </sheetView>
  </sheetViews>
  <sheetFormatPr defaultColWidth="11.421875" defaultRowHeight="12.75"/>
  <cols>
    <col min="1" max="1" width="16.57421875" style="0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8.57421875" style="0" customWidth="1"/>
    <col min="7" max="17" width="4.00390625" style="0" bestFit="1" customWidth="1"/>
    <col min="18" max="54" width="4.7109375" style="0" customWidth="1"/>
    <col min="55" max="57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4" t="s">
        <v>49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67.5">
      <c r="A3" s="29">
        <f>COUNTA(A4:A15)</f>
        <v>12</v>
      </c>
      <c r="B3" s="22" t="s">
        <v>50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40913</v>
      </c>
      <c r="H3" s="15">
        <v>40920</v>
      </c>
      <c r="I3" s="15">
        <v>40927</v>
      </c>
      <c r="J3" s="15">
        <v>40934</v>
      </c>
      <c r="K3" s="15">
        <v>40941</v>
      </c>
      <c r="L3" s="15">
        <v>40948</v>
      </c>
      <c r="M3" s="15">
        <v>40955</v>
      </c>
      <c r="N3" s="15">
        <v>40962</v>
      </c>
      <c r="O3" s="15">
        <v>40969</v>
      </c>
      <c r="P3" s="15">
        <v>40976</v>
      </c>
      <c r="Q3" s="15">
        <v>40983</v>
      </c>
      <c r="R3" s="15">
        <v>40990</v>
      </c>
      <c r="S3" s="15">
        <v>40997</v>
      </c>
      <c r="T3" s="15">
        <v>41004</v>
      </c>
      <c r="U3" s="15">
        <v>41011</v>
      </c>
      <c r="V3" s="15">
        <v>41018</v>
      </c>
      <c r="W3" s="15">
        <v>41025</v>
      </c>
      <c r="X3" s="15">
        <v>41032</v>
      </c>
      <c r="Y3" s="15">
        <v>41039</v>
      </c>
      <c r="Z3" s="15">
        <v>41053</v>
      </c>
      <c r="AA3" s="15">
        <v>41060</v>
      </c>
      <c r="AB3" s="15">
        <v>41074</v>
      </c>
      <c r="AC3" s="15">
        <v>41081</v>
      </c>
      <c r="AD3" s="15">
        <v>41088</v>
      </c>
      <c r="AE3" s="15">
        <v>41095</v>
      </c>
      <c r="AF3" s="15">
        <v>41102</v>
      </c>
      <c r="AG3" s="15">
        <v>41109</v>
      </c>
      <c r="AH3" s="15">
        <v>41116</v>
      </c>
      <c r="AI3" s="15">
        <v>41123</v>
      </c>
      <c r="AJ3" s="15">
        <v>41130</v>
      </c>
      <c r="AK3" s="15">
        <v>41137</v>
      </c>
      <c r="AL3" s="15">
        <v>41144</v>
      </c>
      <c r="AM3" s="15">
        <v>41151</v>
      </c>
      <c r="AN3" s="15">
        <v>41158</v>
      </c>
      <c r="AO3" s="15">
        <v>41165</v>
      </c>
      <c r="AP3" s="15">
        <v>41172</v>
      </c>
      <c r="AQ3" s="15">
        <v>41179</v>
      </c>
      <c r="AR3" s="15">
        <v>41186</v>
      </c>
      <c r="AS3" s="15">
        <v>41193</v>
      </c>
      <c r="AT3" s="15">
        <v>41200</v>
      </c>
      <c r="AU3" s="15">
        <v>41207</v>
      </c>
      <c r="AV3" s="15">
        <v>41221</v>
      </c>
      <c r="AW3" s="15">
        <v>41228</v>
      </c>
      <c r="AX3" s="15">
        <v>41235</v>
      </c>
      <c r="AY3" s="15">
        <v>41242</v>
      </c>
      <c r="AZ3" s="15">
        <v>41249</v>
      </c>
      <c r="BA3" s="15">
        <v>41256</v>
      </c>
      <c r="BB3" s="15">
        <v>41263</v>
      </c>
    </row>
    <row r="4" spans="1:54" ht="12.75">
      <c r="A4" s="3" t="s">
        <v>1</v>
      </c>
      <c r="B4" s="20">
        <f aca="true" t="shared" si="0" ref="B4:B15">SUM(G4:BB4)</f>
        <v>636.5000000000002</v>
      </c>
      <c r="C4" s="9">
        <f aca="true" t="shared" si="1" ref="C4:C15">E4/D4</f>
        <v>0.8125</v>
      </c>
      <c r="D4" s="33">
        <f aca="true" t="shared" si="2" ref="D4:D15">COUNT($G$17:$BB$17)</f>
        <v>48</v>
      </c>
      <c r="E4" s="16">
        <f aca="true" t="shared" si="3" ref="E4:E15">COUNT(G4:BB4)</f>
        <v>39</v>
      </c>
      <c r="F4" s="26">
        <f aca="true" t="shared" si="4" ref="F4:F15">B4/COUNT(G4:BB4)</f>
        <v>16.320512820512825</v>
      </c>
      <c r="G4" s="16">
        <v>14.9</v>
      </c>
      <c r="H4" s="16">
        <v>12.1</v>
      </c>
      <c r="I4" s="16">
        <v>15.4</v>
      </c>
      <c r="J4" s="16">
        <v>15.4</v>
      </c>
      <c r="K4" s="16">
        <v>15.4</v>
      </c>
      <c r="L4" s="16"/>
      <c r="M4" s="16">
        <v>15.4</v>
      </c>
      <c r="N4" s="16">
        <v>15.4</v>
      </c>
      <c r="O4" s="16">
        <v>15.4</v>
      </c>
      <c r="P4" s="16">
        <v>12.1</v>
      </c>
      <c r="Q4" s="16">
        <v>17.6</v>
      </c>
      <c r="R4" s="16">
        <v>17.6</v>
      </c>
      <c r="S4" s="16">
        <v>17.6</v>
      </c>
      <c r="T4" s="16">
        <v>17.6</v>
      </c>
      <c r="U4" s="16"/>
      <c r="V4" s="16">
        <v>17.6</v>
      </c>
      <c r="W4" s="16">
        <v>17.6</v>
      </c>
      <c r="X4" s="16">
        <v>17.6</v>
      </c>
      <c r="Y4" s="16">
        <v>14.3</v>
      </c>
      <c r="Z4" s="16">
        <v>17.3</v>
      </c>
      <c r="AA4" s="16"/>
      <c r="AB4" s="16"/>
      <c r="AC4" s="16"/>
      <c r="AD4" s="16">
        <v>17.6</v>
      </c>
      <c r="AE4" s="16">
        <v>15.1</v>
      </c>
      <c r="AF4" s="16">
        <v>17.6</v>
      </c>
      <c r="AG4" s="16">
        <v>15.4</v>
      </c>
      <c r="AH4" s="16">
        <v>14.2</v>
      </c>
      <c r="AI4" s="16"/>
      <c r="AJ4" s="16">
        <v>17.6</v>
      </c>
      <c r="AK4" s="16">
        <v>17.6</v>
      </c>
      <c r="AL4" s="16">
        <v>17.6</v>
      </c>
      <c r="AM4" s="16">
        <v>18.8</v>
      </c>
      <c r="AN4" s="16">
        <v>21.5</v>
      </c>
      <c r="AO4" s="16">
        <v>21.5</v>
      </c>
      <c r="AP4" s="16">
        <v>21.5</v>
      </c>
      <c r="AQ4" s="16"/>
      <c r="AR4" s="16"/>
      <c r="AS4" s="16">
        <v>21.5</v>
      </c>
      <c r="AT4" s="16">
        <v>17.6</v>
      </c>
      <c r="AU4" s="16">
        <v>17.6</v>
      </c>
      <c r="AV4" s="16">
        <v>15.4</v>
      </c>
      <c r="AW4" s="16">
        <v>7.1</v>
      </c>
      <c r="AX4" s="16">
        <v>15.4</v>
      </c>
      <c r="AY4" s="16"/>
      <c r="AZ4" s="16">
        <v>12.1</v>
      </c>
      <c r="BA4" s="16">
        <v>15.4</v>
      </c>
      <c r="BB4" s="16">
        <v>12.1</v>
      </c>
    </row>
    <row r="5" spans="1:54" ht="12.75">
      <c r="A5" s="3" t="s">
        <v>5</v>
      </c>
      <c r="B5" s="20">
        <f t="shared" si="0"/>
        <v>626.48</v>
      </c>
      <c r="C5" s="7">
        <f t="shared" si="1"/>
        <v>0.6875</v>
      </c>
      <c r="D5" s="33">
        <f t="shared" si="2"/>
        <v>48</v>
      </c>
      <c r="E5" s="16">
        <f t="shared" si="3"/>
        <v>33</v>
      </c>
      <c r="F5" s="26">
        <f t="shared" si="4"/>
        <v>18.984242424242424</v>
      </c>
      <c r="G5" s="16">
        <v>12.1</v>
      </c>
      <c r="H5" s="16">
        <v>12.1</v>
      </c>
      <c r="I5" s="16">
        <v>15.4</v>
      </c>
      <c r="J5" s="16">
        <v>15.4</v>
      </c>
      <c r="K5" s="16">
        <v>15.4</v>
      </c>
      <c r="L5" s="16">
        <v>15.4</v>
      </c>
      <c r="M5" s="16">
        <v>15.4</v>
      </c>
      <c r="N5" s="16">
        <v>15.4</v>
      </c>
      <c r="O5" s="16">
        <v>0</v>
      </c>
      <c r="P5" s="16"/>
      <c r="Q5" s="16">
        <v>17.6</v>
      </c>
      <c r="R5" s="16">
        <v>17.6</v>
      </c>
      <c r="S5" s="16">
        <v>17.6</v>
      </c>
      <c r="T5" s="16">
        <v>22</v>
      </c>
      <c r="U5" s="16">
        <v>22</v>
      </c>
      <c r="V5" s="16"/>
      <c r="W5" s="16">
        <v>22</v>
      </c>
      <c r="X5" s="16"/>
      <c r="Y5" s="16">
        <v>14.3</v>
      </c>
      <c r="Z5" s="16"/>
      <c r="AA5" s="16">
        <v>23</v>
      </c>
      <c r="AB5" s="16">
        <v>22</v>
      </c>
      <c r="AC5" s="16">
        <v>22</v>
      </c>
      <c r="AD5" s="16">
        <v>22</v>
      </c>
      <c r="AE5" s="16"/>
      <c r="AF5" s="16"/>
      <c r="AG5" s="16"/>
      <c r="AH5" s="16">
        <v>17</v>
      </c>
      <c r="AI5" s="16">
        <v>22</v>
      </c>
      <c r="AJ5" s="16">
        <v>22.44</v>
      </c>
      <c r="AK5" s="16">
        <v>22.44</v>
      </c>
      <c r="AL5" s="16">
        <v>25.4</v>
      </c>
      <c r="AM5" s="16"/>
      <c r="AN5" s="16"/>
      <c r="AO5" s="16">
        <v>25.4</v>
      </c>
      <c r="AP5" s="16"/>
      <c r="AQ5" s="16"/>
      <c r="AR5" s="16">
        <v>25</v>
      </c>
      <c r="AS5" s="16"/>
      <c r="AT5" s="16">
        <v>25</v>
      </c>
      <c r="AU5" s="16">
        <v>25</v>
      </c>
      <c r="AV5" s="16">
        <v>22</v>
      </c>
      <c r="AW5" s="16">
        <v>22</v>
      </c>
      <c r="AX5" s="16">
        <v>22</v>
      </c>
      <c r="AY5" s="16"/>
      <c r="AZ5" s="16"/>
      <c r="BA5" s="16"/>
      <c r="BB5" s="16">
        <v>12.1</v>
      </c>
    </row>
    <row r="6" spans="1:54" ht="12.75">
      <c r="A6" s="3" t="s">
        <v>7</v>
      </c>
      <c r="B6" s="20">
        <f t="shared" si="0"/>
        <v>496.8</v>
      </c>
      <c r="C6" s="7">
        <f t="shared" si="1"/>
        <v>0.6875</v>
      </c>
      <c r="D6" s="33">
        <f t="shared" si="2"/>
        <v>48</v>
      </c>
      <c r="E6" s="16">
        <f t="shared" si="3"/>
        <v>33</v>
      </c>
      <c r="F6" s="26">
        <f t="shared" si="4"/>
        <v>15.054545454545455</v>
      </c>
      <c r="G6" s="16">
        <v>14.9</v>
      </c>
      <c r="H6" s="16"/>
      <c r="I6" s="16"/>
      <c r="J6" s="16">
        <v>0</v>
      </c>
      <c r="K6" s="16"/>
      <c r="L6" s="16"/>
      <c r="M6" s="16"/>
      <c r="N6" s="16">
        <v>12.1</v>
      </c>
      <c r="O6" s="16">
        <v>14.4</v>
      </c>
      <c r="P6" s="16">
        <v>12.1</v>
      </c>
      <c r="Q6" s="16">
        <v>12.1</v>
      </c>
      <c r="R6" s="16">
        <v>16</v>
      </c>
      <c r="S6" s="16">
        <v>20</v>
      </c>
      <c r="T6" s="16">
        <v>12.1</v>
      </c>
      <c r="U6" s="16">
        <v>12.1</v>
      </c>
      <c r="V6" s="16">
        <v>14.3</v>
      </c>
      <c r="W6" s="16">
        <v>12.1</v>
      </c>
      <c r="X6" s="16">
        <v>17.6</v>
      </c>
      <c r="Y6" s="16">
        <v>14.3</v>
      </c>
      <c r="Z6" s="16"/>
      <c r="AA6" s="16"/>
      <c r="AB6" s="16">
        <v>17</v>
      </c>
      <c r="AC6" s="16">
        <v>15</v>
      </c>
      <c r="AD6" s="16"/>
      <c r="AE6" s="16"/>
      <c r="AF6" s="16">
        <v>16</v>
      </c>
      <c r="AG6" s="16">
        <v>12.1</v>
      </c>
      <c r="AH6" s="16">
        <v>13.4</v>
      </c>
      <c r="AI6" s="16">
        <v>17</v>
      </c>
      <c r="AJ6" s="16">
        <v>17</v>
      </c>
      <c r="AK6" s="16"/>
      <c r="AL6" s="16">
        <v>17.6</v>
      </c>
      <c r="AM6" s="16"/>
      <c r="AN6" s="16"/>
      <c r="AO6" s="16">
        <v>16</v>
      </c>
      <c r="AP6" s="16">
        <v>18</v>
      </c>
      <c r="AQ6" s="16">
        <v>20</v>
      </c>
      <c r="AR6" s="16">
        <v>20</v>
      </c>
      <c r="AS6" s="16">
        <v>23.5</v>
      </c>
      <c r="AT6" s="16">
        <v>14</v>
      </c>
      <c r="AU6" s="16"/>
      <c r="AV6" s="16">
        <v>16</v>
      </c>
      <c r="AW6" s="16">
        <v>16</v>
      </c>
      <c r="AX6" s="16">
        <v>16</v>
      </c>
      <c r="AY6" s="16">
        <v>16</v>
      </c>
      <c r="AZ6" s="16"/>
      <c r="BA6" s="16"/>
      <c r="BB6" s="16">
        <v>12.1</v>
      </c>
    </row>
    <row r="7" spans="1:54" ht="12.75">
      <c r="A7" s="3" t="s">
        <v>2</v>
      </c>
      <c r="B7" s="20">
        <f t="shared" si="0"/>
        <v>479.5999999999999</v>
      </c>
      <c r="C7" s="7">
        <f t="shared" si="1"/>
        <v>0.7916666666666666</v>
      </c>
      <c r="D7" s="33">
        <f t="shared" si="2"/>
        <v>48</v>
      </c>
      <c r="E7" s="16">
        <f t="shared" si="3"/>
        <v>38</v>
      </c>
      <c r="F7" s="26">
        <f t="shared" si="4"/>
        <v>12.621052631578944</v>
      </c>
      <c r="G7" s="16">
        <v>12.1</v>
      </c>
      <c r="H7" s="16">
        <v>12.1</v>
      </c>
      <c r="I7" s="16">
        <v>12.1</v>
      </c>
      <c r="J7" s="16">
        <v>12.1</v>
      </c>
      <c r="K7" s="16">
        <v>12.1</v>
      </c>
      <c r="L7" s="16"/>
      <c r="M7" s="16"/>
      <c r="N7" s="16">
        <v>12.1</v>
      </c>
      <c r="O7" s="16">
        <v>11</v>
      </c>
      <c r="P7" s="16"/>
      <c r="Q7" s="16">
        <v>0</v>
      </c>
      <c r="R7" s="16">
        <v>10.5</v>
      </c>
      <c r="S7" s="16"/>
      <c r="T7" s="16">
        <v>12.1</v>
      </c>
      <c r="U7" s="16">
        <v>12.1</v>
      </c>
      <c r="V7" s="16">
        <v>12.1</v>
      </c>
      <c r="W7" s="16">
        <v>12.1</v>
      </c>
      <c r="X7" s="16">
        <v>12.1</v>
      </c>
      <c r="Y7" s="16">
        <v>12.1</v>
      </c>
      <c r="Z7" s="16"/>
      <c r="AA7" s="16">
        <v>12.6</v>
      </c>
      <c r="AB7" s="16">
        <v>12.1</v>
      </c>
      <c r="AC7" s="16"/>
      <c r="AD7" s="16"/>
      <c r="AE7" s="16"/>
      <c r="AF7" s="16">
        <v>12.1</v>
      </c>
      <c r="AG7" s="16">
        <v>12.1</v>
      </c>
      <c r="AH7" s="16">
        <v>16.5</v>
      </c>
      <c r="AI7" s="16">
        <v>12.1</v>
      </c>
      <c r="AJ7" s="16"/>
      <c r="AK7" s="16">
        <v>12.1</v>
      </c>
      <c r="AL7" s="16">
        <v>12.1</v>
      </c>
      <c r="AM7" s="16">
        <v>12.1</v>
      </c>
      <c r="AN7" s="16">
        <v>12.1</v>
      </c>
      <c r="AO7" s="16">
        <v>12.1</v>
      </c>
      <c r="AP7" s="16">
        <v>12.1</v>
      </c>
      <c r="AQ7" s="16">
        <v>15.4</v>
      </c>
      <c r="AR7" s="16">
        <v>15.4</v>
      </c>
      <c r="AS7" s="16">
        <v>15.4</v>
      </c>
      <c r="AT7" s="16">
        <v>15.4</v>
      </c>
      <c r="AU7" s="16">
        <v>15.4</v>
      </c>
      <c r="AV7" s="16">
        <v>15.4</v>
      </c>
      <c r="AW7" s="16">
        <v>15.4</v>
      </c>
      <c r="AX7" s="16">
        <v>15.4</v>
      </c>
      <c r="AY7" s="16"/>
      <c r="AZ7" s="16">
        <v>12.1</v>
      </c>
      <c r="BA7" s="16">
        <v>15.4</v>
      </c>
      <c r="BB7" s="16">
        <v>12.1</v>
      </c>
    </row>
    <row r="8" spans="1:54" ht="12" customHeight="1">
      <c r="A8" s="3" t="s">
        <v>8</v>
      </c>
      <c r="B8" s="20">
        <f t="shared" si="0"/>
        <v>454.8000000000003</v>
      </c>
      <c r="C8" s="7">
        <f t="shared" si="1"/>
        <v>0.75</v>
      </c>
      <c r="D8" s="33">
        <f t="shared" si="2"/>
        <v>48</v>
      </c>
      <c r="E8" s="16">
        <f t="shared" si="3"/>
        <v>36</v>
      </c>
      <c r="F8" s="26">
        <f t="shared" si="4"/>
        <v>12.633333333333342</v>
      </c>
      <c r="G8" s="16"/>
      <c r="H8" s="16">
        <v>12.1</v>
      </c>
      <c r="I8" s="16">
        <v>12.1</v>
      </c>
      <c r="J8" s="16">
        <v>12.1</v>
      </c>
      <c r="K8" s="16">
        <v>12.1</v>
      </c>
      <c r="L8" s="16">
        <v>12.1</v>
      </c>
      <c r="M8" s="16"/>
      <c r="N8" s="16">
        <v>12.1</v>
      </c>
      <c r="O8" s="16">
        <v>14.4</v>
      </c>
      <c r="P8" s="16">
        <v>14.4</v>
      </c>
      <c r="Q8" s="16">
        <v>14.4</v>
      </c>
      <c r="R8" s="16">
        <v>14.4</v>
      </c>
      <c r="S8" s="16">
        <v>12.1</v>
      </c>
      <c r="T8" s="16"/>
      <c r="U8" s="16">
        <v>12.1</v>
      </c>
      <c r="V8" s="16">
        <v>12.1</v>
      </c>
      <c r="W8" s="16">
        <v>12.1</v>
      </c>
      <c r="X8" s="16"/>
      <c r="Y8" s="16"/>
      <c r="Z8" s="16">
        <v>14</v>
      </c>
      <c r="AA8" s="16">
        <v>13.6</v>
      </c>
      <c r="AB8" s="16">
        <v>14.3</v>
      </c>
      <c r="AC8" s="16">
        <v>14.3</v>
      </c>
      <c r="AD8" s="16">
        <v>12.1</v>
      </c>
      <c r="AE8" s="16">
        <v>13.8</v>
      </c>
      <c r="AF8" s="16">
        <v>14.3</v>
      </c>
      <c r="AG8" s="16"/>
      <c r="AH8" s="16"/>
      <c r="AI8" s="16"/>
      <c r="AJ8" s="16"/>
      <c r="AK8" s="16">
        <v>12.1</v>
      </c>
      <c r="AL8" s="16"/>
      <c r="AM8" s="16">
        <v>12.1</v>
      </c>
      <c r="AN8" s="16">
        <v>12.1</v>
      </c>
      <c r="AO8" s="16">
        <v>12.1</v>
      </c>
      <c r="AP8" s="16">
        <v>12.1</v>
      </c>
      <c r="AQ8" s="16">
        <v>12.1</v>
      </c>
      <c r="AR8" s="16">
        <v>12.1</v>
      </c>
      <c r="AS8" s="16">
        <v>12.1</v>
      </c>
      <c r="AT8" s="16"/>
      <c r="AU8" s="16">
        <v>15.4</v>
      </c>
      <c r="AV8" s="16"/>
      <c r="AW8" s="16">
        <v>7.1</v>
      </c>
      <c r="AX8" s="16">
        <v>12.1</v>
      </c>
      <c r="AY8" s="16">
        <v>12.1</v>
      </c>
      <c r="AZ8" s="16">
        <v>12.1</v>
      </c>
      <c r="BA8" s="16">
        <v>12.1</v>
      </c>
      <c r="BB8" s="16">
        <v>12.1</v>
      </c>
    </row>
    <row r="9" spans="1:54" ht="12.75">
      <c r="A9" s="3" t="s">
        <v>6</v>
      </c>
      <c r="B9" s="20">
        <f t="shared" si="0"/>
        <v>423.3</v>
      </c>
      <c r="C9" s="7">
        <f t="shared" si="1"/>
        <v>0.6666666666666666</v>
      </c>
      <c r="D9" s="33">
        <f t="shared" si="2"/>
        <v>48</v>
      </c>
      <c r="E9" s="16">
        <f t="shared" si="3"/>
        <v>32</v>
      </c>
      <c r="F9" s="26">
        <f t="shared" si="4"/>
        <v>13.228125</v>
      </c>
      <c r="G9" s="16">
        <v>14.9</v>
      </c>
      <c r="H9" s="16">
        <v>12.1</v>
      </c>
      <c r="I9" s="16"/>
      <c r="J9" s="16">
        <v>15.4</v>
      </c>
      <c r="K9" s="16">
        <v>12.1</v>
      </c>
      <c r="L9" s="16"/>
      <c r="M9" s="16"/>
      <c r="N9" s="16">
        <v>14.4</v>
      </c>
      <c r="O9" s="16">
        <v>15.4</v>
      </c>
      <c r="P9" s="16">
        <v>14.4</v>
      </c>
      <c r="Q9" s="16">
        <v>15.4</v>
      </c>
      <c r="R9" s="16">
        <v>14.3</v>
      </c>
      <c r="S9" s="16">
        <v>15.4</v>
      </c>
      <c r="T9" s="16"/>
      <c r="U9" s="16">
        <v>12.1</v>
      </c>
      <c r="V9" s="16"/>
      <c r="W9" s="16">
        <v>15.4</v>
      </c>
      <c r="X9" s="16">
        <v>17.6</v>
      </c>
      <c r="Y9" s="16">
        <v>12.1</v>
      </c>
      <c r="Z9" s="16">
        <v>12.1</v>
      </c>
      <c r="AA9" s="16">
        <v>12.6</v>
      </c>
      <c r="AB9" s="16">
        <v>13.7</v>
      </c>
      <c r="AC9" s="16"/>
      <c r="AD9" s="16">
        <v>12.1</v>
      </c>
      <c r="AE9" s="16"/>
      <c r="AF9" s="16">
        <v>15.4</v>
      </c>
      <c r="AG9" s="16">
        <v>12.1</v>
      </c>
      <c r="AH9" s="16"/>
      <c r="AI9" s="16">
        <v>10.5</v>
      </c>
      <c r="AJ9" s="16"/>
      <c r="AK9" s="16"/>
      <c r="AL9" s="16">
        <v>12.1</v>
      </c>
      <c r="AM9" s="16">
        <v>12.1</v>
      </c>
      <c r="AN9" s="16">
        <v>0</v>
      </c>
      <c r="AO9" s="16">
        <v>12.1</v>
      </c>
      <c r="AP9" s="16">
        <v>12.1</v>
      </c>
      <c r="AQ9" s="16"/>
      <c r="AR9" s="16"/>
      <c r="AS9" s="16">
        <v>15.4</v>
      </c>
      <c r="AT9" s="16"/>
      <c r="AU9" s="16"/>
      <c r="AV9" s="16">
        <v>15.4</v>
      </c>
      <c r="AW9" s="16">
        <v>15.4</v>
      </c>
      <c r="AX9" s="16">
        <v>15.4</v>
      </c>
      <c r="AY9" s="16"/>
      <c r="AZ9" s="16">
        <v>11.7</v>
      </c>
      <c r="BA9" s="16"/>
      <c r="BB9" s="16">
        <v>12.1</v>
      </c>
    </row>
    <row r="10" spans="1:54" ht="12.75">
      <c r="A10" s="3" t="s">
        <v>0</v>
      </c>
      <c r="B10" s="20">
        <f t="shared" si="0"/>
        <v>369.30000000000007</v>
      </c>
      <c r="C10" s="7">
        <f t="shared" si="1"/>
        <v>0.6458333333333334</v>
      </c>
      <c r="D10" s="33">
        <f t="shared" si="2"/>
        <v>48</v>
      </c>
      <c r="E10" s="16">
        <f t="shared" si="3"/>
        <v>31</v>
      </c>
      <c r="F10" s="26">
        <f t="shared" si="4"/>
        <v>11.912903225806454</v>
      </c>
      <c r="G10" s="16">
        <v>12.1</v>
      </c>
      <c r="H10" s="16">
        <v>12.1</v>
      </c>
      <c r="I10" s="16">
        <v>12.1</v>
      </c>
      <c r="J10" s="16">
        <v>11.8</v>
      </c>
      <c r="K10" s="16">
        <v>12.1</v>
      </c>
      <c r="L10" s="16">
        <v>12.1</v>
      </c>
      <c r="M10" s="16">
        <v>12.1</v>
      </c>
      <c r="N10" s="16">
        <v>12.1</v>
      </c>
      <c r="O10" s="16">
        <v>12.1</v>
      </c>
      <c r="P10" s="16">
        <v>14.4</v>
      </c>
      <c r="Q10" s="16">
        <v>8</v>
      </c>
      <c r="R10" s="16">
        <v>10.5</v>
      </c>
      <c r="S10" s="16">
        <v>16.5</v>
      </c>
      <c r="T10" s="16">
        <v>15.4</v>
      </c>
      <c r="U10" s="16">
        <v>17.6</v>
      </c>
      <c r="V10" s="16">
        <v>14.3</v>
      </c>
      <c r="W10" s="16">
        <v>15.4</v>
      </c>
      <c r="X10" s="16">
        <v>12.1</v>
      </c>
      <c r="Y10" s="16"/>
      <c r="Z10" s="16"/>
      <c r="AA10" s="16">
        <v>12.6</v>
      </c>
      <c r="AB10" s="16">
        <v>14.3</v>
      </c>
      <c r="AC10" s="16">
        <v>0</v>
      </c>
      <c r="AD10" s="16"/>
      <c r="AE10" s="16"/>
      <c r="AF10" s="16">
        <v>14.3</v>
      </c>
      <c r="AG10" s="16"/>
      <c r="AH10" s="16">
        <v>16.5</v>
      </c>
      <c r="AI10" s="16"/>
      <c r="AJ10" s="16">
        <v>0</v>
      </c>
      <c r="AK10" s="16"/>
      <c r="AL10" s="16"/>
      <c r="AM10" s="16"/>
      <c r="AN10" s="16"/>
      <c r="AO10" s="16"/>
      <c r="AP10" s="16"/>
      <c r="AQ10" s="16"/>
      <c r="AR10" s="16">
        <v>11</v>
      </c>
      <c r="AS10" s="16">
        <v>12.1</v>
      </c>
      <c r="AT10" s="16">
        <v>12.1</v>
      </c>
      <c r="AU10" s="16">
        <v>11</v>
      </c>
      <c r="AV10" s="16"/>
      <c r="AW10" s="16"/>
      <c r="AX10" s="16">
        <v>10</v>
      </c>
      <c r="AY10" s="16"/>
      <c r="AZ10" s="16"/>
      <c r="BA10" s="16">
        <v>10.5</v>
      </c>
      <c r="BB10" s="16">
        <v>12.1</v>
      </c>
    </row>
    <row r="11" spans="1:54" ht="12.75">
      <c r="A11" s="3" t="s">
        <v>11</v>
      </c>
      <c r="B11" s="20">
        <f t="shared" si="0"/>
        <v>365.60000000000014</v>
      </c>
      <c r="C11" s="7">
        <f t="shared" si="1"/>
        <v>0.6041666666666666</v>
      </c>
      <c r="D11" s="33">
        <f t="shared" si="2"/>
        <v>48</v>
      </c>
      <c r="E11" s="16">
        <f t="shared" si="3"/>
        <v>29</v>
      </c>
      <c r="F11" s="26">
        <f t="shared" si="4"/>
        <v>12.606896551724143</v>
      </c>
      <c r="G11" s="16">
        <v>14.9</v>
      </c>
      <c r="H11" s="16">
        <v>12.1</v>
      </c>
      <c r="I11" s="16">
        <v>12.1</v>
      </c>
      <c r="J11" s="16">
        <v>12.1</v>
      </c>
      <c r="K11" s="16">
        <v>12.1</v>
      </c>
      <c r="L11" s="16">
        <v>12.1</v>
      </c>
      <c r="M11" s="16"/>
      <c r="N11" s="16"/>
      <c r="O11" s="16"/>
      <c r="P11" s="16"/>
      <c r="Q11" s="16"/>
      <c r="R11" s="16"/>
      <c r="S11" s="16"/>
      <c r="T11" s="16"/>
      <c r="U11" s="16">
        <v>12.1</v>
      </c>
      <c r="V11" s="16">
        <v>12.1</v>
      </c>
      <c r="W11" s="16">
        <v>12.1</v>
      </c>
      <c r="X11" s="16">
        <v>12.1</v>
      </c>
      <c r="Y11" s="16">
        <v>12.1</v>
      </c>
      <c r="Z11" s="16">
        <v>17.3</v>
      </c>
      <c r="AA11" s="16">
        <v>13.6</v>
      </c>
      <c r="AB11" s="16"/>
      <c r="AC11" s="16"/>
      <c r="AD11" s="16"/>
      <c r="AE11" s="16">
        <v>15.1</v>
      </c>
      <c r="AF11" s="16">
        <v>14.3</v>
      </c>
      <c r="AG11" s="16">
        <v>15.4</v>
      </c>
      <c r="AH11" s="16"/>
      <c r="AI11" s="16">
        <v>12.1</v>
      </c>
      <c r="AJ11" s="16">
        <v>12.1</v>
      </c>
      <c r="AK11" s="16"/>
      <c r="AL11" s="16"/>
      <c r="AM11" s="16">
        <v>12.1</v>
      </c>
      <c r="AN11" s="16">
        <v>12.1</v>
      </c>
      <c r="AO11" s="16"/>
      <c r="AP11" s="16">
        <v>12.1</v>
      </c>
      <c r="AQ11" s="16">
        <v>12.1</v>
      </c>
      <c r="AR11" s="16">
        <v>12.1</v>
      </c>
      <c r="AS11" s="16">
        <v>12.1</v>
      </c>
      <c r="AT11" s="16">
        <v>12.1</v>
      </c>
      <c r="AU11" s="16"/>
      <c r="AV11" s="16">
        <v>15.4</v>
      </c>
      <c r="AW11" s="16"/>
      <c r="AX11" s="16">
        <v>12.1</v>
      </c>
      <c r="AY11" s="16"/>
      <c r="AZ11" s="16">
        <v>12.1</v>
      </c>
      <c r="BA11" s="16">
        <v>5.5</v>
      </c>
      <c r="BB11" s="16"/>
    </row>
    <row r="12" spans="1:54" ht="12.75">
      <c r="A12" s="3" t="s">
        <v>47</v>
      </c>
      <c r="B12" s="20">
        <f t="shared" si="0"/>
        <v>308.30000000000007</v>
      </c>
      <c r="C12" s="7">
        <f t="shared" si="1"/>
        <v>0.4791666666666667</v>
      </c>
      <c r="D12" s="33">
        <f t="shared" si="2"/>
        <v>48</v>
      </c>
      <c r="E12" s="16">
        <f t="shared" si="3"/>
        <v>23</v>
      </c>
      <c r="F12" s="26">
        <f t="shared" si="4"/>
        <v>13.40434782608696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14.3</v>
      </c>
      <c r="S12" s="16">
        <v>17.6</v>
      </c>
      <c r="T12" s="16">
        <v>12.1</v>
      </c>
      <c r="U12" s="16">
        <v>12.1</v>
      </c>
      <c r="V12" s="16">
        <v>14.3</v>
      </c>
      <c r="W12" s="16"/>
      <c r="X12" s="16"/>
      <c r="Y12" s="16">
        <v>12.1</v>
      </c>
      <c r="Z12" s="16">
        <v>17.3</v>
      </c>
      <c r="AA12" s="16"/>
      <c r="AB12" s="16"/>
      <c r="AC12" s="16"/>
      <c r="AD12" s="16">
        <v>17.6</v>
      </c>
      <c r="AE12" s="16">
        <v>13.8</v>
      </c>
      <c r="AF12" s="16"/>
      <c r="AG12" s="16">
        <v>12.1</v>
      </c>
      <c r="AH12" s="16"/>
      <c r="AI12" s="16"/>
      <c r="AJ12" s="16"/>
      <c r="AK12" s="16"/>
      <c r="AL12" s="16">
        <v>17.6</v>
      </c>
      <c r="AM12" s="16"/>
      <c r="AN12" s="16">
        <v>12.1</v>
      </c>
      <c r="AO12" s="16">
        <v>12.1</v>
      </c>
      <c r="AP12" s="16">
        <v>12.1</v>
      </c>
      <c r="AQ12" s="16">
        <v>12.1</v>
      </c>
      <c r="AR12" s="16">
        <v>12.1</v>
      </c>
      <c r="AS12" s="16">
        <v>12.1</v>
      </c>
      <c r="AT12" s="16">
        <v>12.1</v>
      </c>
      <c r="AU12" s="16"/>
      <c r="AV12" s="16">
        <v>12.1</v>
      </c>
      <c r="AW12" s="16"/>
      <c r="AX12" s="16"/>
      <c r="AY12" s="16">
        <v>14.3</v>
      </c>
      <c r="AZ12" s="16">
        <v>12.1</v>
      </c>
      <c r="BA12" s="16">
        <v>12.1</v>
      </c>
      <c r="BB12" s="16">
        <v>12.1</v>
      </c>
    </row>
    <row r="13" spans="1:54" ht="12.75">
      <c r="A13" s="3" t="s">
        <v>9</v>
      </c>
      <c r="B13" s="20">
        <f t="shared" si="0"/>
        <v>261.1</v>
      </c>
      <c r="C13" s="7">
        <f t="shared" si="1"/>
        <v>0.4166666666666667</v>
      </c>
      <c r="D13" s="33">
        <f t="shared" si="2"/>
        <v>48</v>
      </c>
      <c r="E13" s="16">
        <f t="shared" si="3"/>
        <v>20</v>
      </c>
      <c r="F13" s="26">
        <f t="shared" si="4"/>
        <v>13.055000000000001</v>
      </c>
      <c r="G13" s="16"/>
      <c r="H13" s="16">
        <v>12.1</v>
      </c>
      <c r="I13" s="16">
        <v>12.1</v>
      </c>
      <c r="J13" s="16"/>
      <c r="K13" s="16"/>
      <c r="L13" s="16"/>
      <c r="M13" s="16"/>
      <c r="N13" s="16"/>
      <c r="O13" s="16"/>
      <c r="P13" s="16"/>
      <c r="Q13" s="16">
        <v>12.1</v>
      </c>
      <c r="R13" s="16">
        <v>12.1</v>
      </c>
      <c r="S13" s="16">
        <v>15.4</v>
      </c>
      <c r="T13" s="16">
        <v>15.4</v>
      </c>
      <c r="U13" s="16"/>
      <c r="V13" s="16">
        <v>12.1</v>
      </c>
      <c r="W13" s="16"/>
      <c r="X13" s="16">
        <v>15.4</v>
      </c>
      <c r="Y13" s="16"/>
      <c r="Z13" s="16"/>
      <c r="AA13" s="16">
        <v>13.6</v>
      </c>
      <c r="AB13" s="16">
        <v>14.3</v>
      </c>
      <c r="AC13" s="16">
        <v>14.3</v>
      </c>
      <c r="AD13" s="16">
        <v>14.3</v>
      </c>
      <c r="AE13" s="16"/>
      <c r="AF13" s="16"/>
      <c r="AG13" s="16"/>
      <c r="AH13" s="16"/>
      <c r="AI13" s="16"/>
      <c r="AJ13" s="16">
        <v>14.3</v>
      </c>
      <c r="AK13" s="16">
        <v>12.1</v>
      </c>
      <c r="AL13" s="16"/>
      <c r="AM13" s="16">
        <v>11</v>
      </c>
      <c r="AN13" s="16"/>
      <c r="AO13" s="16">
        <v>12.1</v>
      </c>
      <c r="AP13" s="16">
        <v>12.1</v>
      </c>
      <c r="AQ13" s="16"/>
      <c r="AR13" s="16">
        <v>12.1</v>
      </c>
      <c r="AS13" s="16">
        <v>12.1</v>
      </c>
      <c r="AT13" s="16"/>
      <c r="AU13" s="16"/>
      <c r="AV13" s="16"/>
      <c r="AW13" s="16"/>
      <c r="AX13" s="16">
        <v>12.1</v>
      </c>
      <c r="AY13" s="16"/>
      <c r="AZ13" s="16"/>
      <c r="BA13" s="16"/>
      <c r="BB13" s="16"/>
    </row>
    <row r="14" spans="1:54" ht="12.75">
      <c r="A14" s="3" t="s">
        <v>3</v>
      </c>
      <c r="B14" s="20">
        <f t="shared" si="0"/>
        <v>221.99999999999997</v>
      </c>
      <c r="C14" s="7">
        <f t="shared" si="1"/>
        <v>0.5</v>
      </c>
      <c r="D14" s="33">
        <f t="shared" si="2"/>
        <v>48</v>
      </c>
      <c r="E14" s="16">
        <f t="shared" si="3"/>
        <v>24</v>
      </c>
      <c r="F14" s="26">
        <f t="shared" si="4"/>
        <v>9.249999999999998</v>
      </c>
      <c r="G14" s="16"/>
      <c r="H14" s="16"/>
      <c r="I14" s="16">
        <v>10.5</v>
      </c>
      <c r="J14" s="16">
        <v>7.5</v>
      </c>
      <c r="K14" s="16">
        <v>7.5</v>
      </c>
      <c r="L14" s="16"/>
      <c r="M14" s="16">
        <v>7.5</v>
      </c>
      <c r="N14" s="16"/>
      <c r="O14" s="16"/>
      <c r="P14" s="16"/>
      <c r="Q14" s="16">
        <v>7.5</v>
      </c>
      <c r="R14" s="16">
        <v>10.5</v>
      </c>
      <c r="S14" s="16">
        <v>7.5</v>
      </c>
      <c r="T14" s="16">
        <v>12.1</v>
      </c>
      <c r="U14" s="16">
        <v>10.5</v>
      </c>
      <c r="V14" s="16"/>
      <c r="W14" s="16">
        <v>10.5</v>
      </c>
      <c r="X14" s="16"/>
      <c r="Y14" s="16"/>
      <c r="Z14" s="16"/>
      <c r="AA14" s="16">
        <v>10.5</v>
      </c>
      <c r="AB14" s="16"/>
      <c r="AC14" s="16">
        <v>7.5</v>
      </c>
      <c r="AD14" s="16">
        <v>7.5</v>
      </c>
      <c r="AE14" s="16"/>
      <c r="AF14" s="16">
        <v>10.5</v>
      </c>
      <c r="AG14" s="16">
        <v>10.5</v>
      </c>
      <c r="AH14" s="16"/>
      <c r="AI14" s="16">
        <v>12.1</v>
      </c>
      <c r="AJ14" s="16">
        <v>10.5</v>
      </c>
      <c r="AK14" s="16"/>
      <c r="AL14" s="16"/>
      <c r="AM14" s="16"/>
      <c r="AN14" s="16"/>
      <c r="AO14" s="16"/>
      <c r="AP14" s="16"/>
      <c r="AQ14" s="16"/>
      <c r="AR14" s="16"/>
      <c r="AS14" s="16">
        <v>12.1</v>
      </c>
      <c r="AT14" s="16"/>
      <c r="AU14" s="16">
        <v>11</v>
      </c>
      <c r="AV14" s="16">
        <v>7.5</v>
      </c>
      <c r="AW14" s="16">
        <v>7.1</v>
      </c>
      <c r="AX14" s="16">
        <v>7.1</v>
      </c>
      <c r="AY14" s="16"/>
      <c r="AZ14" s="16"/>
      <c r="BA14" s="16">
        <v>5.5</v>
      </c>
      <c r="BB14" s="16">
        <v>11</v>
      </c>
    </row>
    <row r="15" spans="1:54" ht="12.75">
      <c r="A15" s="3" t="s">
        <v>10</v>
      </c>
      <c r="B15" s="20">
        <f t="shared" si="0"/>
        <v>178.79999999999998</v>
      </c>
      <c r="C15" s="7">
        <f t="shared" si="1"/>
        <v>0.3125</v>
      </c>
      <c r="D15" s="33">
        <f t="shared" si="2"/>
        <v>48</v>
      </c>
      <c r="E15" s="16">
        <f t="shared" si="3"/>
        <v>15</v>
      </c>
      <c r="F15" s="26">
        <f t="shared" si="4"/>
        <v>11.919999999999998</v>
      </c>
      <c r="G15" s="16">
        <v>14.9</v>
      </c>
      <c r="H15" s="16">
        <v>12.1</v>
      </c>
      <c r="I15" s="16">
        <v>12.1</v>
      </c>
      <c r="J15" s="16"/>
      <c r="K15" s="16"/>
      <c r="L15" s="16"/>
      <c r="M15" s="16"/>
      <c r="N15" s="16"/>
      <c r="O15" s="16"/>
      <c r="P15" s="16"/>
      <c r="Q15" s="16"/>
      <c r="R15" s="16">
        <v>10.5</v>
      </c>
      <c r="S15" s="16"/>
      <c r="T15" s="16">
        <v>12.1</v>
      </c>
      <c r="U15" s="16">
        <v>12.1</v>
      </c>
      <c r="V15" s="16">
        <v>12.1</v>
      </c>
      <c r="W15" s="16">
        <v>12.1</v>
      </c>
      <c r="X15" s="16">
        <v>12.1</v>
      </c>
      <c r="Y15" s="16">
        <v>12.1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>
        <v>16</v>
      </c>
      <c r="AJ15" s="16">
        <v>10.5</v>
      </c>
      <c r="AK15" s="16">
        <v>12.1</v>
      </c>
      <c r="AL15" s="16">
        <v>10.5</v>
      </c>
      <c r="AM15" s="16"/>
      <c r="AN15" s="16"/>
      <c r="AO15" s="16">
        <v>7.5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27" customFormat="1" ht="12.75">
      <c r="A16" s="29" t="s">
        <v>25</v>
      </c>
      <c r="B16" s="29" t="s">
        <v>25</v>
      </c>
      <c r="C16" s="29" t="s">
        <v>25</v>
      </c>
      <c r="D16" s="29" t="s">
        <v>25</v>
      </c>
      <c r="E16" s="29" t="s">
        <v>25</v>
      </c>
      <c r="F16" s="29" t="s">
        <v>25</v>
      </c>
      <c r="G16" s="42">
        <f aca="true" t="shared" si="5" ref="G16:M16">COUNT(G4:G15)</f>
        <v>8</v>
      </c>
      <c r="H16" s="42">
        <f t="shared" si="5"/>
        <v>9</v>
      </c>
      <c r="I16" s="42">
        <f t="shared" si="5"/>
        <v>9</v>
      </c>
      <c r="J16" s="42">
        <f t="shared" si="5"/>
        <v>9</v>
      </c>
      <c r="K16" s="42">
        <f t="shared" si="5"/>
        <v>8</v>
      </c>
      <c r="L16" s="42">
        <f t="shared" si="5"/>
        <v>4</v>
      </c>
      <c r="M16" s="42">
        <f t="shared" si="5"/>
        <v>4</v>
      </c>
      <c r="N16" s="42">
        <f aca="true" t="shared" si="6" ref="N16:T16">COUNT(N4:N15)</f>
        <v>7</v>
      </c>
      <c r="O16" s="42">
        <f t="shared" si="6"/>
        <v>7</v>
      </c>
      <c r="P16" s="42">
        <f t="shared" si="6"/>
        <v>5</v>
      </c>
      <c r="Q16" s="42">
        <f t="shared" si="6"/>
        <v>9</v>
      </c>
      <c r="R16" s="42">
        <f t="shared" si="6"/>
        <v>11</v>
      </c>
      <c r="S16" s="42">
        <f t="shared" si="6"/>
        <v>9</v>
      </c>
      <c r="T16" s="42">
        <f t="shared" si="6"/>
        <v>9</v>
      </c>
      <c r="U16" s="42">
        <f aca="true" t="shared" si="7" ref="U16:AB16">COUNT(U4:U15)</f>
        <v>10</v>
      </c>
      <c r="V16" s="42">
        <f t="shared" si="7"/>
        <v>9</v>
      </c>
      <c r="W16" s="42">
        <f t="shared" si="7"/>
        <v>10</v>
      </c>
      <c r="X16" s="42">
        <f t="shared" si="7"/>
        <v>8</v>
      </c>
      <c r="Y16" s="42">
        <f t="shared" si="7"/>
        <v>8</v>
      </c>
      <c r="Z16" s="42">
        <f t="shared" si="7"/>
        <v>5</v>
      </c>
      <c r="AA16" s="42">
        <f t="shared" si="7"/>
        <v>8</v>
      </c>
      <c r="AB16" s="42">
        <f t="shared" si="7"/>
        <v>7</v>
      </c>
      <c r="AC16" s="42">
        <f aca="true" t="shared" si="8" ref="AC16:AH16">COUNT(AC4:AC15)</f>
        <v>6</v>
      </c>
      <c r="AD16" s="42">
        <f t="shared" si="8"/>
        <v>7</v>
      </c>
      <c r="AE16" s="42">
        <f t="shared" si="8"/>
        <v>4</v>
      </c>
      <c r="AF16" s="42">
        <f t="shared" si="8"/>
        <v>8</v>
      </c>
      <c r="AG16" s="42">
        <f t="shared" si="8"/>
        <v>7</v>
      </c>
      <c r="AH16" s="42">
        <f t="shared" si="8"/>
        <v>5</v>
      </c>
      <c r="AI16" s="42">
        <f aca="true" t="shared" si="9" ref="AI16:AO16">COUNT(AI4:AI15)</f>
        <v>7</v>
      </c>
      <c r="AJ16" s="42">
        <f t="shared" si="9"/>
        <v>8</v>
      </c>
      <c r="AK16" s="42">
        <f t="shared" si="9"/>
        <v>6</v>
      </c>
      <c r="AL16" s="42">
        <f t="shared" si="9"/>
        <v>7</v>
      </c>
      <c r="AM16" s="42">
        <f t="shared" si="9"/>
        <v>6</v>
      </c>
      <c r="AN16" s="42">
        <f t="shared" si="9"/>
        <v>6</v>
      </c>
      <c r="AO16" s="42">
        <f t="shared" si="9"/>
        <v>9</v>
      </c>
      <c r="AP16" s="42">
        <f aca="true" t="shared" si="10" ref="AP16:AV16">COUNT(AP4:AP15)</f>
        <v>8</v>
      </c>
      <c r="AQ16" s="42">
        <f t="shared" si="10"/>
        <v>5</v>
      </c>
      <c r="AR16" s="42">
        <f t="shared" si="10"/>
        <v>8</v>
      </c>
      <c r="AS16" s="42">
        <f t="shared" si="10"/>
        <v>10</v>
      </c>
      <c r="AT16" s="42">
        <f t="shared" si="10"/>
        <v>7</v>
      </c>
      <c r="AU16" s="42">
        <f t="shared" si="10"/>
        <v>6</v>
      </c>
      <c r="AV16" s="42">
        <f t="shared" si="10"/>
        <v>8</v>
      </c>
      <c r="AW16" s="42">
        <f aca="true" t="shared" si="11" ref="AW16:BB16">COUNT(AW4:AW15)</f>
        <v>7</v>
      </c>
      <c r="AX16" s="42">
        <f t="shared" si="11"/>
        <v>10</v>
      </c>
      <c r="AY16" s="42">
        <f t="shared" si="11"/>
        <v>3</v>
      </c>
      <c r="AZ16" s="42">
        <f t="shared" si="11"/>
        <v>6</v>
      </c>
      <c r="BA16" s="42">
        <f t="shared" si="11"/>
        <v>7</v>
      </c>
      <c r="BB16" s="42">
        <f t="shared" si="11"/>
        <v>9</v>
      </c>
    </row>
    <row r="17" spans="1:54" ht="12.75">
      <c r="A17" s="28">
        <f>E19/COUNT(G17:BA17)</f>
        <v>7.319148936170213</v>
      </c>
      <c r="B17" s="48">
        <f>AVERAGE(B4:B13)</f>
        <v>442.17800000000017</v>
      </c>
      <c r="C17" s="49">
        <f>AVERAGE(C4:C13)</f>
        <v>0.6541666666666667</v>
      </c>
      <c r="D17" s="48">
        <f>AVERAGE(D4:D12)</f>
        <v>48</v>
      </c>
      <c r="E17" s="48">
        <f>AVERAGE(E4:E13)</f>
        <v>31.4</v>
      </c>
      <c r="F17" s="48">
        <f>AVERAGE(F4:F13)</f>
        <v>13.982095926783057</v>
      </c>
      <c r="G17">
        <f>IF(G16=0,"",G16)</f>
        <v>8</v>
      </c>
      <c r="H17">
        <f aca="true" t="shared" si="12" ref="H17:N17">IF(H16=0,"",H16)</f>
        <v>9</v>
      </c>
      <c r="I17">
        <f t="shared" si="12"/>
        <v>9</v>
      </c>
      <c r="J17">
        <f t="shared" si="12"/>
        <v>9</v>
      </c>
      <c r="K17">
        <f t="shared" si="12"/>
        <v>8</v>
      </c>
      <c r="L17">
        <f t="shared" si="12"/>
        <v>4</v>
      </c>
      <c r="M17">
        <f t="shared" si="12"/>
        <v>4</v>
      </c>
      <c r="N17">
        <f t="shared" si="12"/>
        <v>7</v>
      </c>
      <c r="O17">
        <f aca="true" t="shared" si="13" ref="O17:U17">IF(O16=0,"",O16)</f>
        <v>7</v>
      </c>
      <c r="P17">
        <f t="shared" si="13"/>
        <v>5</v>
      </c>
      <c r="Q17">
        <f t="shared" si="13"/>
        <v>9</v>
      </c>
      <c r="R17">
        <f t="shared" si="13"/>
        <v>11</v>
      </c>
      <c r="S17">
        <f t="shared" si="13"/>
        <v>9</v>
      </c>
      <c r="T17">
        <f t="shared" si="13"/>
        <v>9</v>
      </c>
      <c r="U17">
        <f t="shared" si="13"/>
        <v>10</v>
      </c>
      <c r="V17">
        <f aca="true" t="shared" si="14" ref="V17:AB17">IF(V16=0,"",V16)</f>
        <v>9</v>
      </c>
      <c r="W17">
        <f t="shared" si="14"/>
        <v>10</v>
      </c>
      <c r="X17">
        <f t="shared" si="14"/>
        <v>8</v>
      </c>
      <c r="Y17">
        <f t="shared" si="14"/>
        <v>8</v>
      </c>
      <c r="Z17">
        <f t="shared" si="14"/>
        <v>5</v>
      </c>
      <c r="AA17">
        <f t="shared" si="14"/>
        <v>8</v>
      </c>
      <c r="AB17">
        <f t="shared" si="14"/>
        <v>7</v>
      </c>
      <c r="AC17">
        <f aca="true" t="shared" si="15" ref="AC17:AH17">IF(AC16=0,"",AC16)</f>
        <v>6</v>
      </c>
      <c r="AD17">
        <f t="shared" si="15"/>
        <v>7</v>
      </c>
      <c r="AE17">
        <f t="shared" si="15"/>
        <v>4</v>
      </c>
      <c r="AF17">
        <f t="shared" si="15"/>
        <v>8</v>
      </c>
      <c r="AG17">
        <f t="shared" si="15"/>
        <v>7</v>
      </c>
      <c r="AH17">
        <f t="shared" si="15"/>
        <v>5</v>
      </c>
      <c r="AI17">
        <f aca="true" t="shared" si="16" ref="AI17:AO17">IF(AI16=0,"",AI16)</f>
        <v>7</v>
      </c>
      <c r="AJ17">
        <f t="shared" si="16"/>
        <v>8</v>
      </c>
      <c r="AK17">
        <f t="shared" si="16"/>
        <v>6</v>
      </c>
      <c r="AL17">
        <f t="shared" si="16"/>
        <v>7</v>
      </c>
      <c r="AM17">
        <f t="shared" si="16"/>
        <v>6</v>
      </c>
      <c r="AN17">
        <f t="shared" si="16"/>
        <v>6</v>
      </c>
      <c r="AO17">
        <f t="shared" si="16"/>
        <v>9</v>
      </c>
      <c r="AP17">
        <f aca="true" t="shared" si="17" ref="AP17:AV17">IF(AP16=0,"",AP16)</f>
        <v>8</v>
      </c>
      <c r="AQ17">
        <f t="shared" si="17"/>
        <v>5</v>
      </c>
      <c r="AR17">
        <f t="shared" si="17"/>
        <v>8</v>
      </c>
      <c r="AS17">
        <f t="shared" si="17"/>
        <v>10</v>
      </c>
      <c r="AT17">
        <f t="shared" si="17"/>
        <v>7</v>
      </c>
      <c r="AU17">
        <f t="shared" si="17"/>
        <v>6</v>
      </c>
      <c r="AV17">
        <f t="shared" si="17"/>
        <v>8</v>
      </c>
      <c r="AW17">
        <f aca="true" t="shared" si="18" ref="AW17:BB17">IF(AW16=0,"",AW16)</f>
        <v>7</v>
      </c>
      <c r="AX17">
        <f t="shared" si="18"/>
        <v>10</v>
      </c>
      <c r="AY17">
        <f t="shared" si="18"/>
        <v>3</v>
      </c>
      <c r="AZ17">
        <f t="shared" si="18"/>
        <v>6</v>
      </c>
      <c r="BA17">
        <f t="shared" si="18"/>
        <v>7</v>
      </c>
      <c r="BB17">
        <f t="shared" si="18"/>
        <v>9</v>
      </c>
    </row>
    <row r="18" ht="12.75" hidden="1"/>
    <row r="19" ht="12.75" hidden="1">
      <c r="E19" s="27">
        <f>SUM(G16:BA16)</f>
        <v>344</v>
      </c>
    </row>
    <row r="20" ht="12.75" hidden="1">
      <c r="E20" s="47">
        <f>SUM(E4:E15)</f>
        <v>353</v>
      </c>
    </row>
    <row r="22" spans="7:54" ht="12.75">
      <c r="G22" s="47">
        <f>SUM(G4:G15)</f>
        <v>110.80000000000001</v>
      </c>
      <c r="H22" s="47">
        <f>SUM(H4:H15)</f>
        <v>108.89999999999998</v>
      </c>
      <c r="I22" s="47">
        <f aca="true" t="shared" si="19" ref="I22:AW22">SUM(I4:I15)</f>
        <v>113.89999999999998</v>
      </c>
      <c r="J22" s="47">
        <f t="shared" si="19"/>
        <v>101.8</v>
      </c>
      <c r="K22" s="47">
        <f t="shared" si="19"/>
        <v>98.79999999999998</v>
      </c>
      <c r="L22" s="47">
        <f t="shared" si="19"/>
        <v>51.7</v>
      </c>
      <c r="M22" s="47">
        <f t="shared" si="19"/>
        <v>50.4</v>
      </c>
      <c r="N22" s="47">
        <f t="shared" si="19"/>
        <v>93.6</v>
      </c>
      <c r="O22" s="47">
        <f t="shared" si="19"/>
        <v>82.69999999999999</v>
      </c>
      <c r="P22" s="47">
        <f t="shared" si="19"/>
        <v>67.4</v>
      </c>
      <c r="Q22" s="47">
        <f t="shared" si="19"/>
        <v>104.7</v>
      </c>
      <c r="R22" s="47">
        <f t="shared" si="19"/>
        <v>148.3</v>
      </c>
      <c r="S22" s="47">
        <f t="shared" si="19"/>
        <v>139.70000000000002</v>
      </c>
      <c r="T22" s="47">
        <f t="shared" si="19"/>
        <v>130.9</v>
      </c>
      <c r="U22" s="47">
        <f t="shared" si="19"/>
        <v>134.79999999999998</v>
      </c>
      <c r="V22" s="47">
        <f t="shared" si="19"/>
        <v>120.99999999999999</v>
      </c>
      <c r="W22" s="47">
        <f t="shared" si="19"/>
        <v>141.4</v>
      </c>
      <c r="X22" s="47">
        <f t="shared" si="19"/>
        <v>116.6</v>
      </c>
      <c r="Y22" s="47">
        <f t="shared" si="19"/>
        <v>103.39999999999999</v>
      </c>
      <c r="Z22" s="47">
        <f t="shared" si="19"/>
        <v>78</v>
      </c>
      <c r="AA22" s="47">
        <f t="shared" si="19"/>
        <v>112.1</v>
      </c>
      <c r="AB22" s="47">
        <f>SUM(AB4:AB15)</f>
        <v>107.7</v>
      </c>
      <c r="AC22" s="47">
        <f t="shared" si="19"/>
        <v>73.1</v>
      </c>
      <c r="AD22" s="47">
        <f t="shared" si="19"/>
        <v>103.2</v>
      </c>
      <c r="AE22" s="47">
        <f t="shared" si="19"/>
        <v>57.8</v>
      </c>
      <c r="AF22" s="47">
        <f t="shared" si="19"/>
        <v>114.5</v>
      </c>
      <c r="AG22" s="47">
        <f t="shared" si="19"/>
        <v>89.7</v>
      </c>
      <c r="AH22" s="47">
        <f t="shared" si="19"/>
        <v>77.6</v>
      </c>
      <c r="AI22" s="47">
        <f t="shared" si="19"/>
        <v>101.8</v>
      </c>
      <c r="AJ22" s="47">
        <f t="shared" si="19"/>
        <v>104.44</v>
      </c>
      <c r="AK22" s="47">
        <f t="shared" si="19"/>
        <v>88.44</v>
      </c>
      <c r="AL22" s="47">
        <f t="shared" si="19"/>
        <v>112.9</v>
      </c>
      <c r="AM22" s="47">
        <f t="shared" si="19"/>
        <v>78.2</v>
      </c>
      <c r="AN22" s="47">
        <f t="shared" si="19"/>
        <v>69.9</v>
      </c>
      <c r="AO22" s="47">
        <f t="shared" si="19"/>
        <v>130.89999999999998</v>
      </c>
      <c r="AP22" s="47">
        <f t="shared" si="19"/>
        <v>112.09999999999998</v>
      </c>
      <c r="AQ22" s="47">
        <f t="shared" si="19"/>
        <v>71.7</v>
      </c>
      <c r="AR22" s="47">
        <f t="shared" si="19"/>
        <v>119.79999999999998</v>
      </c>
      <c r="AS22" s="47">
        <f t="shared" si="19"/>
        <v>148.39999999999998</v>
      </c>
      <c r="AT22" s="47">
        <f t="shared" si="19"/>
        <v>108.29999999999998</v>
      </c>
      <c r="AU22" s="47">
        <f t="shared" si="19"/>
        <v>95.4</v>
      </c>
      <c r="AV22" s="47">
        <f t="shared" si="19"/>
        <v>119.2</v>
      </c>
      <c r="AW22" s="47">
        <f t="shared" si="19"/>
        <v>90.1</v>
      </c>
      <c r="AX22" s="47">
        <f>SUM(AX4:AX15)</f>
        <v>137.6</v>
      </c>
      <c r="AY22" s="47">
        <f>SUM(AY4:AY15)</f>
        <v>42.400000000000006</v>
      </c>
      <c r="AZ22" s="47">
        <f>SUM(AZ4:AZ15)</f>
        <v>72.2</v>
      </c>
      <c r="BA22" s="47">
        <f>SUM(BA4:BA15)</f>
        <v>76.5</v>
      </c>
      <c r="BB22" s="47">
        <f>SUM(BB4:BB15)</f>
        <v>107.79999999999998</v>
      </c>
    </row>
    <row r="23" spans="7:54" ht="12.75">
      <c r="G23" s="47">
        <f>G22</f>
        <v>110.80000000000001</v>
      </c>
      <c r="H23" s="47">
        <f>H22+G23</f>
        <v>219.7</v>
      </c>
      <c r="I23" s="47">
        <f aca="true" t="shared" si="20" ref="I23:AW23">I22+H23</f>
        <v>333.59999999999997</v>
      </c>
      <c r="J23" s="47">
        <f t="shared" si="20"/>
        <v>435.4</v>
      </c>
      <c r="K23" s="47">
        <f t="shared" si="20"/>
        <v>534.1999999999999</v>
      </c>
      <c r="L23" s="47">
        <f t="shared" si="20"/>
        <v>585.9</v>
      </c>
      <c r="M23" s="47">
        <f t="shared" si="20"/>
        <v>636.3</v>
      </c>
      <c r="N23" s="47">
        <f t="shared" si="20"/>
        <v>729.9</v>
      </c>
      <c r="O23" s="47">
        <f t="shared" si="20"/>
        <v>812.5999999999999</v>
      </c>
      <c r="P23" s="47">
        <f t="shared" si="20"/>
        <v>879.9999999999999</v>
      </c>
      <c r="Q23" s="47">
        <f t="shared" si="20"/>
        <v>984.6999999999999</v>
      </c>
      <c r="R23" s="47">
        <f t="shared" si="20"/>
        <v>1133</v>
      </c>
      <c r="S23" s="47">
        <f t="shared" si="20"/>
        <v>1272.7</v>
      </c>
      <c r="T23" s="47">
        <f t="shared" si="20"/>
        <v>1403.6000000000001</v>
      </c>
      <c r="U23" s="47">
        <f t="shared" si="20"/>
        <v>1538.4</v>
      </c>
      <c r="V23" s="47">
        <f t="shared" si="20"/>
        <v>1659.4</v>
      </c>
      <c r="W23" s="47">
        <f t="shared" si="20"/>
        <v>1800.8000000000002</v>
      </c>
      <c r="X23" s="47">
        <f t="shared" si="20"/>
        <v>1917.4</v>
      </c>
      <c r="Y23" s="47">
        <f t="shared" si="20"/>
        <v>2020.8000000000002</v>
      </c>
      <c r="Z23" s="47">
        <f t="shared" si="20"/>
        <v>2098.8</v>
      </c>
      <c r="AA23" s="47">
        <f t="shared" si="20"/>
        <v>2210.9</v>
      </c>
      <c r="AB23" s="47">
        <f t="shared" si="20"/>
        <v>2318.6</v>
      </c>
      <c r="AC23" s="47">
        <f t="shared" si="20"/>
        <v>2391.7</v>
      </c>
      <c r="AD23" s="47">
        <f t="shared" si="20"/>
        <v>2494.8999999999996</v>
      </c>
      <c r="AE23" s="47">
        <f t="shared" si="20"/>
        <v>2552.7</v>
      </c>
      <c r="AF23" s="47">
        <f t="shared" si="20"/>
        <v>2667.2</v>
      </c>
      <c r="AG23" s="47">
        <f t="shared" si="20"/>
        <v>2756.8999999999996</v>
      </c>
      <c r="AH23" s="47">
        <f t="shared" si="20"/>
        <v>2834.4999999999995</v>
      </c>
      <c r="AI23" s="47">
        <f t="shared" si="20"/>
        <v>2936.2999999999997</v>
      </c>
      <c r="AJ23" s="47">
        <f t="shared" si="20"/>
        <v>3040.74</v>
      </c>
      <c r="AK23" s="47">
        <f t="shared" si="20"/>
        <v>3129.18</v>
      </c>
      <c r="AL23" s="47">
        <f t="shared" si="20"/>
        <v>3242.08</v>
      </c>
      <c r="AM23" s="47">
        <f t="shared" si="20"/>
        <v>3320.2799999999997</v>
      </c>
      <c r="AN23" s="47">
        <f t="shared" si="20"/>
        <v>3390.18</v>
      </c>
      <c r="AO23" s="47">
        <f t="shared" si="20"/>
        <v>3521.08</v>
      </c>
      <c r="AP23" s="47">
        <f t="shared" si="20"/>
        <v>3633.18</v>
      </c>
      <c r="AQ23" s="47">
        <f t="shared" si="20"/>
        <v>3704.8799999999997</v>
      </c>
      <c r="AR23" s="47">
        <f t="shared" si="20"/>
        <v>3824.68</v>
      </c>
      <c r="AS23" s="47">
        <f t="shared" si="20"/>
        <v>3973.08</v>
      </c>
      <c r="AT23" s="47">
        <f t="shared" si="20"/>
        <v>4081.38</v>
      </c>
      <c r="AU23" s="47">
        <f t="shared" si="20"/>
        <v>4176.78</v>
      </c>
      <c r="AV23" s="47">
        <f t="shared" si="20"/>
        <v>4295.98</v>
      </c>
      <c r="AW23" s="47">
        <f t="shared" si="20"/>
        <v>4386.08</v>
      </c>
      <c r="AX23" s="47">
        <f>AX22+AW23</f>
        <v>4523.68</v>
      </c>
      <c r="AY23" s="47">
        <f>AY22+AX23</f>
        <v>4566.08</v>
      </c>
      <c r="AZ23" s="47">
        <f>AZ22+AY23</f>
        <v>4638.28</v>
      </c>
      <c r="BA23" s="47">
        <f>BA22+AZ23</f>
        <v>4714.78</v>
      </c>
      <c r="BB23" s="47">
        <f>BB22+BA23</f>
        <v>4822.58</v>
      </c>
    </row>
  </sheetData>
  <sheetProtection/>
  <mergeCells count="1">
    <mergeCell ref="G2:BB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BC2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28" sqref="Y28"/>
    </sheetView>
  </sheetViews>
  <sheetFormatPr defaultColWidth="11.421875" defaultRowHeight="12.75"/>
  <cols>
    <col min="1" max="1" width="16.421875" style="0" customWidth="1"/>
    <col min="2" max="2" width="5.8515625" style="0" customWidth="1"/>
    <col min="3" max="3" width="6.28125" style="0" customWidth="1"/>
    <col min="4" max="4" width="3.7109375" style="0" hidden="1" customWidth="1"/>
    <col min="5" max="5" width="5.140625" style="0" customWidth="1"/>
    <col min="6" max="6" width="5.00390625" style="0" customWidth="1"/>
    <col min="7" max="18" width="4.421875" style="0" customWidth="1"/>
    <col min="19" max="55" width="4.7109375" style="0" customWidth="1"/>
    <col min="56" max="58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51</v>
      </c>
    </row>
    <row r="2" spans="2:55" ht="12.75">
      <c r="B2" s="11" t="s">
        <v>19</v>
      </c>
      <c r="G2" s="74" t="s">
        <v>46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29">
        <f>COUNTA(A4:A14)</f>
        <v>11</v>
      </c>
      <c r="B3" s="22" t="s">
        <v>45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40549</v>
      </c>
      <c r="H3" s="15">
        <v>40556</v>
      </c>
      <c r="I3" s="15">
        <v>40563</v>
      </c>
      <c r="J3" s="15">
        <v>40570</v>
      </c>
      <c r="K3" s="15">
        <v>40577</v>
      </c>
      <c r="L3" s="15">
        <v>40584</v>
      </c>
      <c r="M3" s="15">
        <v>40591</v>
      </c>
      <c r="N3" s="15">
        <v>40598</v>
      </c>
      <c r="O3" s="15">
        <v>40605</v>
      </c>
      <c r="P3" s="15">
        <v>40612</v>
      </c>
      <c r="Q3" s="15">
        <v>40619</v>
      </c>
      <c r="R3" s="15">
        <v>40626</v>
      </c>
      <c r="S3" s="15">
        <v>40633</v>
      </c>
      <c r="T3" s="15">
        <v>40640</v>
      </c>
      <c r="U3" s="15">
        <v>40647</v>
      </c>
      <c r="V3" s="15">
        <v>40654</v>
      </c>
      <c r="W3" s="15">
        <v>40661</v>
      </c>
      <c r="X3" s="15">
        <v>40668</v>
      </c>
      <c r="Y3" s="15">
        <v>40675</v>
      </c>
      <c r="Z3" s="15">
        <v>40682</v>
      </c>
      <c r="AA3" s="15">
        <v>40689</v>
      </c>
      <c r="AB3" s="15">
        <v>40703</v>
      </c>
      <c r="AC3" s="15">
        <v>40710</v>
      </c>
      <c r="AD3" s="15">
        <v>40724</v>
      </c>
      <c r="AE3" s="15">
        <v>40731</v>
      </c>
      <c r="AF3" s="15">
        <v>40738</v>
      </c>
      <c r="AG3" s="15">
        <v>40745</v>
      </c>
      <c r="AH3" s="15">
        <v>40752</v>
      </c>
      <c r="AI3" s="15">
        <v>40759</v>
      </c>
      <c r="AJ3" s="15">
        <v>40766</v>
      </c>
      <c r="AK3" s="15">
        <v>40773</v>
      </c>
      <c r="AL3" s="15">
        <v>40780</v>
      </c>
      <c r="AM3" s="15">
        <v>40787</v>
      </c>
      <c r="AN3" s="15">
        <v>40794</v>
      </c>
      <c r="AO3" s="15">
        <v>40801</v>
      </c>
      <c r="AP3" s="15">
        <v>40808</v>
      </c>
      <c r="AQ3" s="15">
        <v>40815</v>
      </c>
      <c r="AR3" s="15">
        <v>40822</v>
      </c>
      <c r="AS3" s="15">
        <v>40829</v>
      </c>
      <c r="AT3" s="15">
        <v>40836</v>
      </c>
      <c r="AU3" s="15">
        <v>40837</v>
      </c>
      <c r="AV3" s="15">
        <v>40850</v>
      </c>
      <c r="AW3" s="15">
        <v>40857</v>
      </c>
      <c r="AX3" s="15">
        <v>40864</v>
      </c>
      <c r="AY3" s="15">
        <v>40871</v>
      </c>
      <c r="AZ3" s="15">
        <v>40878</v>
      </c>
      <c r="BA3" s="15">
        <v>40885</v>
      </c>
      <c r="BB3" s="15">
        <v>40892</v>
      </c>
      <c r="BC3" s="15">
        <v>40899</v>
      </c>
    </row>
    <row r="4" spans="1:55" ht="12.75">
      <c r="A4" s="3" t="s">
        <v>10</v>
      </c>
      <c r="B4" s="20">
        <f aca="true" t="shared" si="0" ref="B4:B14">SUM(G4:BC4)</f>
        <v>645.7999999999998</v>
      </c>
      <c r="C4" s="9">
        <f aca="true" t="shared" si="1" ref="C4:C14">E4/D4</f>
        <v>0.7959183673469388</v>
      </c>
      <c r="D4" s="33">
        <f aca="true" t="shared" si="2" ref="D4:D14">COUNT($G$16:$BC$16)</f>
        <v>49</v>
      </c>
      <c r="E4" s="16">
        <f aca="true" t="shared" si="3" ref="E4:E14">COUNT(G4:BC4)</f>
        <v>39</v>
      </c>
      <c r="F4" s="26">
        <f aca="true" t="shared" si="4" ref="F4:F14">B4/COUNT(G4:BC4)</f>
        <v>16.558974358974353</v>
      </c>
      <c r="G4" s="16">
        <v>6.8</v>
      </c>
      <c r="H4" s="16">
        <v>10.4</v>
      </c>
      <c r="I4" s="16">
        <v>15.4</v>
      </c>
      <c r="J4" s="16">
        <v>15.4</v>
      </c>
      <c r="K4" s="16">
        <v>17.7</v>
      </c>
      <c r="L4" s="16">
        <v>17.7</v>
      </c>
      <c r="M4" s="16"/>
      <c r="N4" s="16"/>
      <c r="O4" s="16"/>
      <c r="P4" s="16"/>
      <c r="Q4" s="16">
        <v>17.7</v>
      </c>
      <c r="R4" s="16">
        <v>17.7</v>
      </c>
      <c r="S4" s="16">
        <v>17.7</v>
      </c>
      <c r="T4" s="16">
        <v>17.7</v>
      </c>
      <c r="U4" s="16">
        <v>17.7</v>
      </c>
      <c r="V4" s="16">
        <v>17.7</v>
      </c>
      <c r="W4" s="16">
        <v>17.7</v>
      </c>
      <c r="X4" s="16">
        <v>20.1</v>
      </c>
      <c r="Y4" s="16">
        <v>20.1</v>
      </c>
      <c r="Z4" s="16">
        <v>17.7</v>
      </c>
      <c r="AA4" s="16">
        <v>13.6</v>
      </c>
      <c r="AB4" s="16">
        <v>17.7</v>
      </c>
      <c r="AC4" s="16">
        <v>17.7</v>
      </c>
      <c r="AD4" s="16"/>
      <c r="AE4" s="16"/>
      <c r="AF4" s="16">
        <v>17.7</v>
      </c>
      <c r="AG4" s="16">
        <v>21</v>
      </c>
      <c r="AH4" s="16">
        <v>21</v>
      </c>
      <c r="AI4" s="16">
        <v>21</v>
      </c>
      <c r="AJ4" s="16">
        <v>17.7</v>
      </c>
      <c r="AK4" s="16"/>
      <c r="AL4" s="16"/>
      <c r="AM4" s="16">
        <v>21.1</v>
      </c>
      <c r="AN4" s="16">
        <v>22</v>
      </c>
      <c r="AO4" s="16">
        <v>15.4</v>
      </c>
      <c r="AP4" s="16">
        <v>21</v>
      </c>
      <c r="AQ4" s="16"/>
      <c r="AR4" s="16">
        <v>5</v>
      </c>
      <c r="AS4" s="16">
        <v>17.7</v>
      </c>
      <c r="AT4" s="16">
        <v>14.4</v>
      </c>
      <c r="AU4" s="16">
        <v>15.4</v>
      </c>
      <c r="AV4" s="16">
        <v>15.4</v>
      </c>
      <c r="AW4" s="16">
        <v>15.4</v>
      </c>
      <c r="AX4" s="16">
        <v>15.4</v>
      </c>
      <c r="AY4" s="16">
        <v>15.4</v>
      </c>
      <c r="AZ4" s="16">
        <v>12.1</v>
      </c>
      <c r="BA4" s="16">
        <v>15.4</v>
      </c>
      <c r="BB4" s="16">
        <v>12.1</v>
      </c>
      <c r="BC4" s="16"/>
    </row>
    <row r="5" spans="1:55" ht="12.75">
      <c r="A5" s="3" t="s">
        <v>1</v>
      </c>
      <c r="B5" s="20">
        <f t="shared" si="0"/>
        <v>639.1999999999997</v>
      </c>
      <c r="C5" s="7">
        <f t="shared" si="1"/>
        <v>0.7959183673469388</v>
      </c>
      <c r="D5" s="33">
        <f t="shared" si="2"/>
        <v>49</v>
      </c>
      <c r="E5" s="16">
        <f t="shared" si="3"/>
        <v>39</v>
      </c>
      <c r="F5" s="26">
        <f t="shared" si="4"/>
        <v>16.38974358974358</v>
      </c>
      <c r="G5" s="16">
        <v>12.3</v>
      </c>
      <c r="H5" s="16">
        <v>10.4</v>
      </c>
      <c r="I5" s="16">
        <v>15.4</v>
      </c>
      <c r="J5" s="16">
        <v>15.4</v>
      </c>
      <c r="K5" s="16">
        <v>17.7</v>
      </c>
      <c r="L5" s="16">
        <v>17.7</v>
      </c>
      <c r="M5" s="16">
        <v>17.7</v>
      </c>
      <c r="N5" s="16">
        <v>17.7</v>
      </c>
      <c r="O5" s="16">
        <v>17.7</v>
      </c>
      <c r="P5" s="16"/>
      <c r="Q5" s="16">
        <v>17.7</v>
      </c>
      <c r="R5" s="16">
        <v>17.7</v>
      </c>
      <c r="S5" s="16">
        <v>17.7</v>
      </c>
      <c r="T5" s="16">
        <v>17.7</v>
      </c>
      <c r="U5" s="16">
        <v>17.7</v>
      </c>
      <c r="V5" s="16">
        <v>17.7</v>
      </c>
      <c r="W5" s="16"/>
      <c r="X5" s="16">
        <v>20.1</v>
      </c>
      <c r="Y5" s="16">
        <v>17.7</v>
      </c>
      <c r="Z5" s="16">
        <v>17.7</v>
      </c>
      <c r="AA5" s="16">
        <v>17.4</v>
      </c>
      <c r="AB5" s="16">
        <v>17.7</v>
      </c>
      <c r="AC5" s="16"/>
      <c r="AD5" s="16">
        <v>14.6</v>
      </c>
      <c r="AE5" s="16">
        <v>17.7</v>
      </c>
      <c r="AF5" s="16">
        <v>15.5</v>
      </c>
      <c r="AG5" s="16">
        <v>17.7</v>
      </c>
      <c r="AH5" s="16"/>
      <c r="AI5" s="16">
        <v>17.7</v>
      </c>
      <c r="AJ5" s="16">
        <v>17.7</v>
      </c>
      <c r="AK5" s="16">
        <v>15.4</v>
      </c>
      <c r="AL5" s="16"/>
      <c r="AM5" s="16"/>
      <c r="AN5" s="16">
        <v>17.7</v>
      </c>
      <c r="AO5" s="16">
        <v>15.4</v>
      </c>
      <c r="AP5" s="16"/>
      <c r="AQ5" s="16"/>
      <c r="AR5" s="16">
        <v>17.7</v>
      </c>
      <c r="AS5" s="16">
        <v>17.7</v>
      </c>
      <c r="AT5" s="16">
        <v>14.4</v>
      </c>
      <c r="AU5" s="16">
        <v>15.4</v>
      </c>
      <c r="AV5" s="16"/>
      <c r="AW5" s="16">
        <v>15.4</v>
      </c>
      <c r="AX5" s="16">
        <v>15.4</v>
      </c>
      <c r="AY5" s="16">
        <v>15.4</v>
      </c>
      <c r="AZ5" s="16"/>
      <c r="BA5" s="16">
        <v>15.4</v>
      </c>
      <c r="BB5" s="16">
        <v>12.1</v>
      </c>
      <c r="BC5" s="16">
        <v>12.1</v>
      </c>
    </row>
    <row r="6" spans="1:55" ht="12.75">
      <c r="A6" s="3" t="s">
        <v>6</v>
      </c>
      <c r="B6" s="20">
        <f t="shared" si="0"/>
        <v>617.0999999999999</v>
      </c>
      <c r="C6" s="7">
        <f t="shared" si="1"/>
        <v>0.8367346938775511</v>
      </c>
      <c r="D6" s="33">
        <f t="shared" si="2"/>
        <v>49</v>
      </c>
      <c r="E6" s="16">
        <f t="shared" si="3"/>
        <v>41</v>
      </c>
      <c r="F6" s="26">
        <f t="shared" si="4"/>
        <v>15.05121951219512</v>
      </c>
      <c r="G6" s="16">
        <v>12.3</v>
      </c>
      <c r="H6" s="16">
        <v>10.4</v>
      </c>
      <c r="I6" s="16">
        <v>15.4</v>
      </c>
      <c r="J6" s="16">
        <v>15.4</v>
      </c>
      <c r="K6" s="16">
        <v>17.7</v>
      </c>
      <c r="L6" s="16">
        <v>17.7</v>
      </c>
      <c r="M6" s="16">
        <v>17.7</v>
      </c>
      <c r="N6" s="16"/>
      <c r="O6" s="16">
        <v>17.7</v>
      </c>
      <c r="P6" s="16">
        <v>12.1</v>
      </c>
      <c r="Q6" s="16"/>
      <c r="R6" s="16">
        <v>17.7</v>
      </c>
      <c r="S6" s="16">
        <v>15.4</v>
      </c>
      <c r="T6" s="16">
        <v>17.7</v>
      </c>
      <c r="U6" s="16">
        <v>12.1</v>
      </c>
      <c r="V6" s="16"/>
      <c r="W6" s="16">
        <v>12.1</v>
      </c>
      <c r="X6" s="16">
        <v>20.1</v>
      </c>
      <c r="Y6" s="16">
        <v>20.1</v>
      </c>
      <c r="Z6" s="16">
        <v>15.4</v>
      </c>
      <c r="AA6" s="16">
        <v>17.4</v>
      </c>
      <c r="AB6" s="16">
        <v>11</v>
      </c>
      <c r="AC6" s="16">
        <v>17.7</v>
      </c>
      <c r="AD6" s="16">
        <v>14.6</v>
      </c>
      <c r="AE6" s="16">
        <v>12.1</v>
      </c>
      <c r="AF6" s="16">
        <v>17.7</v>
      </c>
      <c r="AG6" s="16"/>
      <c r="AH6" s="16">
        <v>16.4</v>
      </c>
      <c r="AI6" s="16">
        <v>15.4</v>
      </c>
      <c r="AJ6" s="16">
        <v>17.7</v>
      </c>
      <c r="AK6" s="16">
        <v>12.1</v>
      </c>
      <c r="AL6" s="16">
        <v>12.1</v>
      </c>
      <c r="AM6" s="16">
        <v>15.4</v>
      </c>
      <c r="AN6" s="16">
        <v>17.7</v>
      </c>
      <c r="AO6" s="16">
        <v>15.4</v>
      </c>
      <c r="AP6" s="16"/>
      <c r="AQ6" s="16">
        <v>12</v>
      </c>
      <c r="AR6" s="16"/>
      <c r="AS6" s="16">
        <v>15.4</v>
      </c>
      <c r="AT6" s="16"/>
      <c r="AU6" s="16"/>
      <c r="AV6" s="16">
        <v>15.4</v>
      </c>
      <c r="AW6" s="16">
        <v>15.4</v>
      </c>
      <c r="AX6" s="16">
        <v>12.1</v>
      </c>
      <c r="AY6" s="16">
        <v>15.4</v>
      </c>
      <c r="AZ6" s="16">
        <v>12.1</v>
      </c>
      <c r="BA6" s="16">
        <v>15.4</v>
      </c>
      <c r="BB6" s="16">
        <v>12.1</v>
      </c>
      <c r="BC6" s="16">
        <v>12.1</v>
      </c>
    </row>
    <row r="7" spans="1:55" ht="12.75">
      <c r="A7" s="3" t="s">
        <v>2</v>
      </c>
      <c r="B7" s="20">
        <f t="shared" si="0"/>
        <v>538.5</v>
      </c>
      <c r="C7" s="7">
        <f t="shared" si="1"/>
        <v>0.7755102040816326</v>
      </c>
      <c r="D7" s="33">
        <f t="shared" si="2"/>
        <v>49</v>
      </c>
      <c r="E7" s="16">
        <f t="shared" si="3"/>
        <v>38</v>
      </c>
      <c r="F7" s="26">
        <f t="shared" si="4"/>
        <v>14.171052631578947</v>
      </c>
      <c r="G7" s="16">
        <v>6.8</v>
      </c>
      <c r="H7" s="16">
        <v>10.4</v>
      </c>
      <c r="I7" s="16">
        <v>15.4</v>
      </c>
      <c r="J7" s="16">
        <v>15.4</v>
      </c>
      <c r="K7" s="16">
        <v>10.5</v>
      </c>
      <c r="L7" s="16">
        <v>12.1</v>
      </c>
      <c r="M7" s="16">
        <v>17.7</v>
      </c>
      <c r="N7" s="16">
        <v>17.7</v>
      </c>
      <c r="O7" s="16"/>
      <c r="P7" s="16"/>
      <c r="Q7" s="16">
        <v>17.7</v>
      </c>
      <c r="R7" s="16">
        <v>17.7</v>
      </c>
      <c r="S7" s="16">
        <v>17.7</v>
      </c>
      <c r="T7" s="16">
        <v>17.7</v>
      </c>
      <c r="U7" s="16"/>
      <c r="V7" s="16">
        <v>17.7</v>
      </c>
      <c r="W7" s="16">
        <v>17.7</v>
      </c>
      <c r="X7" s="16">
        <v>17.7</v>
      </c>
      <c r="Y7" s="16"/>
      <c r="Z7" s="16"/>
      <c r="AA7" s="16">
        <v>17.4</v>
      </c>
      <c r="AB7" s="16">
        <v>17.7</v>
      </c>
      <c r="AC7" s="16">
        <v>17.7</v>
      </c>
      <c r="AD7" s="16"/>
      <c r="AE7" s="16">
        <v>12.1</v>
      </c>
      <c r="AF7" s="16">
        <v>12.1</v>
      </c>
      <c r="AG7" s="16">
        <v>17.7</v>
      </c>
      <c r="AH7" s="16">
        <v>16.4</v>
      </c>
      <c r="AI7" s="16">
        <v>12.1</v>
      </c>
      <c r="AJ7" s="16">
        <v>12.1</v>
      </c>
      <c r="AK7" s="16"/>
      <c r="AL7" s="16">
        <v>12.1</v>
      </c>
      <c r="AM7" s="16">
        <v>13</v>
      </c>
      <c r="AN7" s="16"/>
      <c r="AO7" s="16">
        <v>15.4</v>
      </c>
      <c r="AP7" s="16">
        <v>15.4</v>
      </c>
      <c r="AQ7" s="16">
        <v>15.4</v>
      </c>
      <c r="AR7" s="16">
        <v>15.4</v>
      </c>
      <c r="AS7" s="16"/>
      <c r="AT7" s="16">
        <v>12.1</v>
      </c>
      <c r="AU7" s="16">
        <v>12.1</v>
      </c>
      <c r="AV7" s="16">
        <v>12.1</v>
      </c>
      <c r="AW7" s="16">
        <v>7</v>
      </c>
      <c r="AX7" s="16"/>
      <c r="AY7" s="16"/>
      <c r="AZ7" s="16">
        <v>7</v>
      </c>
      <c r="BA7" s="16">
        <v>12.1</v>
      </c>
      <c r="BB7" s="16">
        <v>12.1</v>
      </c>
      <c r="BC7" s="16">
        <v>12.1</v>
      </c>
    </row>
    <row r="8" spans="1:55" ht="12" customHeight="1">
      <c r="A8" s="3" t="s">
        <v>8</v>
      </c>
      <c r="B8" s="20">
        <f t="shared" si="0"/>
        <v>521.3000000000001</v>
      </c>
      <c r="C8" s="7">
        <f t="shared" si="1"/>
        <v>0.8367346938775511</v>
      </c>
      <c r="D8" s="33">
        <f t="shared" si="2"/>
        <v>49</v>
      </c>
      <c r="E8" s="16">
        <f t="shared" si="3"/>
        <v>41</v>
      </c>
      <c r="F8" s="26">
        <f t="shared" si="4"/>
        <v>12.714634146341465</v>
      </c>
      <c r="G8" s="16">
        <v>6.8</v>
      </c>
      <c r="H8" s="16"/>
      <c r="I8" s="16">
        <v>12.1</v>
      </c>
      <c r="J8" s="16">
        <v>12.1</v>
      </c>
      <c r="K8" s="16">
        <v>12.1</v>
      </c>
      <c r="L8" s="16">
        <v>12.1</v>
      </c>
      <c r="M8" s="16">
        <v>12.1</v>
      </c>
      <c r="N8" s="16"/>
      <c r="O8" s="16"/>
      <c r="P8" s="16">
        <v>12.1</v>
      </c>
      <c r="Q8" s="16">
        <v>15.4</v>
      </c>
      <c r="R8" s="16">
        <v>12.1</v>
      </c>
      <c r="S8" s="16">
        <v>12.1</v>
      </c>
      <c r="T8" s="16">
        <v>12.1</v>
      </c>
      <c r="U8" s="16">
        <v>12.1</v>
      </c>
      <c r="V8" s="16"/>
      <c r="W8" s="16">
        <v>15.4</v>
      </c>
      <c r="X8" s="16">
        <v>15.4</v>
      </c>
      <c r="Y8" s="16">
        <v>12.1</v>
      </c>
      <c r="Z8" s="16">
        <v>15.4</v>
      </c>
      <c r="AA8" s="16">
        <v>13.6</v>
      </c>
      <c r="AB8" s="16">
        <v>12.1</v>
      </c>
      <c r="AC8" s="16">
        <v>12.1</v>
      </c>
      <c r="AD8" s="16">
        <v>14.6</v>
      </c>
      <c r="AE8" s="16">
        <v>12.1</v>
      </c>
      <c r="AF8" s="16">
        <v>12.1</v>
      </c>
      <c r="AG8" s="16">
        <v>14.4</v>
      </c>
      <c r="AH8" s="16"/>
      <c r="AI8" s="16"/>
      <c r="AJ8" s="16"/>
      <c r="AK8" s="16">
        <v>12.4</v>
      </c>
      <c r="AL8" s="16">
        <v>12.4</v>
      </c>
      <c r="AM8" s="16">
        <v>14.3</v>
      </c>
      <c r="AN8" s="16">
        <v>15.4</v>
      </c>
      <c r="AO8" s="16">
        <v>12.1</v>
      </c>
      <c r="AP8" s="16">
        <v>15.4</v>
      </c>
      <c r="AQ8" s="16">
        <v>12</v>
      </c>
      <c r="AR8" s="16">
        <v>12.1</v>
      </c>
      <c r="AS8" s="16">
        <v>15.4</v>
      </c>
      <c r="AT8" s="16">
        <v>12.1</v>
      </c>
      <c r="AU8" s="16">
        <v>12.1</v>
      </c>
      <c r="AV8" s="16"/>
      <c r="AW8" s="16">
        <v>12.1</v>
      </c>
      <c r="AX8" s="16">
        <v>12.1</v>
      </c>
      <c r="AY8" s="16">
        <v>12.1</v>
      </c>
      <c r="AZ8" s="16">
        <v>12.1</v>
      </c>
      <c r="BA8" s="16">
        <v>12.1</v>
      </c>
      <c r="BB8" s="16">
        <v>10.5</v>
      </c>
      <c r="BC8" s="16">
        <v>12.1</v>
      </c>
    </row>
    <row r="9" spans="1:55" ht="12.75">
      <c r="A9" s="3" t="s">
        <v>7</v>
      </c>
      <c r="B9" s="20">
        <f t="shared" si="0"/>
        <v>497.5999999999999</v>
      </c>
      <c r="C9" s="7">
        <f t="shared" si="1"/>
        <v>0.6122448979591837</v>
      </c>
      <c r="D9" s="33">
        <f t="shared" si="2"/>
        <v>49</v>
      </c>
      <c r="E9" s="16">
        <f t="shared" si="3"/>
        <v>30</v>
      </c>
      <c r="F9" s="26">
        <f t="shared" si="4"/>
        <v>16.586666666666662</v>
      </c>
      <c r="G9" s="16">
        <v>6.8</v>
      </c>
      <c r="H9" s="16">
        <v>10.4</v>
      </c>
      <c r="I9" s="16">
        <v>15.4</v>
      </c>
      <c r="J9" s="16">
        <v>17</v>
      </c>
      <c r="K9" s="16">
        <v>17</v>
      </c>
      <c r="L9" s="16"/>
      <c r="M9" s="16"/>
      <c r="N9" s="16"/>
      <c r="O9" s="16"/>
      <c r="P9" s="16">
        <v>12.1</v>
      </c>
      <c r="Q9" s="16">
        <v>20</v>
      </c>
      <c r="R9" s="16">
        <v>20</v>
      </c>
      <c r="S9" s="16"/>
      <c r="T9" s="16">
        <v>21</v>
      </c>
      <c r="U9" s="16">
        <v>12.1</v>
      </c>
      <c r="V9" s="16">
        <v>21</v>
      </c>
      <c r="W9" s="16">
        <v>22.5</v>
      </c>
      <c r="X9" s="16">
        <v>24</v>
      </c>
      <c r="Y9" s="16">
        <v>22</v>
      </c>
      <c r="Z9" s="16">
        <v>22</v>
      </c>
      <c r="AA9" s="16"/>
      <c r="AB9" s="16"/>
      <c r="AC9" s="16"/>
      <c r="AD9" s="16">
        <v>14.6</v>
      </c>
      <c r="AE9" s="16">
        <v>17.7</v>
      </c>
      <c r="AF9" s="16">
        <v>17.7</v>
      </c>
      <c r="AG9" s="16">
        <v>21</v>
      </c>
      <c r="AH9" s="16">
        <v>21</v>
      </c>
      <c r="AI9" s="16">
        <v>21</v>
      </c>
      <c r="AJ9" s="16"/>
      <c r="AK9" s="16">
        <v>15.4</v>
      </c>
      <c r="AL9" s="16">
        <v>12.1</v>
      </c>
      <c r="AM9" s="16">
        <v>21.1</v>
      </c>
      <c r="AN9" s="16"/>
      <c r="AO9" s="16">
        <v>0</v>
      </c>
      <c r="AP9" s="16"/>
      <c r="AQ9" s="16">
        <v>15.4</v>
      </c>
      <c r="AR9" s="16"/>
      <c r="AS9" s="16"/>
      <c r="AT9" s="16">
        <v>14.4</v>
      </c>
      <c r="AU9" s="16"/>
      <c r="AV9" s="16">
        <v>15.4</v>
      </c>
      <c r="AW9" s="16">
        <v>15.4</v>
      </c>
      <c r="AX9" s="16"/>
      <c r="AY9" s="16"/>
      <c r="AZ9" s="16"/>
      <c r="BA9" s="16"/>
      <c r="BB9" s="16"/>
      <c r="BC9" s="16">
        <v>12.1</v>
      </c>
    </row>
    <row r="10" spans="1:55" ht="12.75">
      <c r="A10" s="3" t="s">
        <v>5</v>
      </c>
      <c r="B10" s="20">
        <f t="shared" si="0"/>
        <v>234.20000000000002</v>
      </c>
      <c r="C10" s="7">
        <f t="shared" si="1"/>
        <v>0.46938775510204084</v>
      </c>
      <c r="D10" s="33">
        <f t="shared" si="2"/>
        <v>49</v>
      </c>
      <c r="E10" s="16">
        <f t="shared" si="3"/>
        <v>23</v>
      </c>
      <c r="F10" s="26">
        <f t="shared" si="4"/>
        <v>10.182608695652174</v>
      </c>
      <c r="G10" s="16">
        <v>12.3</v>
      </c>
      <c r="H10" s="16">
        <v>9</v>
      </c>
      <c r="I10" s="16">
        <v>0</v>
      </c>
      <c r="J10" s="16">
        <v>0</v>
      </c>
      <c r="K10" s="16"/>
      <c r="L10" s="16"/>
      <c r="M10" s="16"/>
      <c r="N10" s="16"/>
      <c r="O10" s="16"/>
      <c r="P10" s="16"/>
      <c r="Q10" s="16">
        <v>6</v>
      </c>
      <c r="R10" s="16">
        <v>0</v>
      </c>
      <c r="S10" s="16"/>
      <c r="T10" s="16"/>
      <c r="U10" s="16"/>
      <c r="V10" s="16"/>
      <c r="W10" s="16"/>
      <c r="X10" s="16"/>
      <c r="Y10" s="16">
        <v>0</v>
      </c>
      <c r="Z10" s="16"/>
      <c r="AA10" s="16"/>
      <c r="AB10" s="16"/>
      <c r="AC10" s="16">
        <v>0</v>
      </c>
      <c r="AD10" s="16">
        <v>6.6</v>
      </c>
      <c r="AE10" s="16"/>
      <c r="AF10" s="16"/>
      <c r="AG10" s="16"/>
      <c r="AH10" s="16"/>
      <c r="AI10" s="16">
        <v>12.1</v>
      </c>
      <c r="AJ10" s="16">
        <v>12.1</v>
      </c>
      <c r="AK10" s="16">
        <v>12.1</v>
      </c>
      <c r="AL10" s="16">
        <v>12.1</v>
      </c>
      <c r="AM10" s="16">
        <v>14.3</v>
      </c>
      <c r="AN10" s="16">
        <v>15.4</v>
      </c>
      <c r="AO10" s="16"/>
      <c r="AP10" s="16">
        <v>15.4</v>
      </c>
      <c r="AQ10" s="16">
        <v>15.4</v>
      </c>
      <c r="AR10" s="16"/>
      <c r="AS10" s="16">
        <v>17.7</v>
      </c>
      <c r="AT10" s="16"/>
      <c r="AU10" s="16">
        <v>15.4</v>
      </c>
      <c r="AV10" s="16">
        <v>15.4</v>
      </c>
      <c r="AW10" s="16">
        <v>15.4</v>
      </c>
      <c r="AX10" s="16">
        <v>15.4</v>
      </c>
      <c r="AY10" s="16"/>
      <c r="AZ10" s="16"/>
      <c r="BA10" s="16"/>
      <c r="BB10" s="16"/>
      <c r="BC10" s="16">
        <v>12.1</v>
      </c>
    </row>
    <row r="11" spans="1:55" ht="12.75">
      <c r="A11" s="3" t="s">
        <v>9</v>
      </c>
      <c r="B11" s="20">
        <f t="shared" si="0"/>
        <v>222.7</v>
      </c>
      <c r="C11" s="7">
        <f t="shared" si="1"/>
        <v>0.3469387755102041</v>
      </c>
      <c r="D11" s="33">
        <f t="shared" si="2"/>
        <v>49</v>
      </c>
      <c r="E11" s="16">
        <f t="shared" si="3"/>
        <v>17</v>
      </c>
      <c r="F11" s="26">
        <f t="shared" si="4"/>
        <v>13.1</v>
      </c>
      <c r="G11" s="16"/>
      <c r="H11" s="16">
        <v>10.4</v>
      </c>
      <c r="I11" s="16"/>
      <c r="J11" s="16">
        <v>15.4</v>
      </c>
      <c r="K11" s="16">
        <v>12.1</v>
      </c>
      <c r="L11" s="16"/>
      <c r="M11" s="16">
        <v>10.5</v>
      </c>
      <c r="N11" s="16">
        <v>14.3</v>
      </c>
      <c r="O11" s="16"/>
      <c r="P11" s="16"/>
      <c r="Q11" s="16"/>
      <c r="R11" s="16">
        <v>12.1</v>
      </c>
      <c r="S11" s="16">
        <v>12.1</v>
      </c>
      <c r="T11" s="16"/>
      <c r="U11" s="16"/>
      <c r="V11" s="16"/>
      <c r="W11" s="16">
        <v>17.7</v>
      </c>
      <c r="X11" s="16"/>
      <c r="Y11" s="16">
        <v>17.7</v>
      </c>
      <c r="Z11" s="16"/>
      <c r="AA11" s="16">
        <v>15.1</v>
      </c>
      <c r="AB11" s="16"/>
      <c r="AC11" s="16">
        <v>12.1</v>
      </c>
      <c r="AD11" s="16"/>
      <c r="AE11" s="16">
        <v>12.1</v>
      </c>
      <c r="AF11" s="16"/>
      <c r="AG11" s="16"/>
      <c r="AH11" s="16"/>
      <c r="AI11" s="16"/>
      <c r="AJ11" s="16"/>
      <c r="AK11" s="16"/>
      <c r="AL11" s="16">
        <v>12.1</v>
      </c>
      <c r="AM11" s="16"/>
      <c r="AN11" s="16"/>
      <c r="AO11" s="16"/>
      <c r="AP11" s="16">
        <v>12.1</v>
      </c>
      <c r="AQ11" s="16"/>
      <c r="AR11" s="16"/>
      <c r="AS11" s="16"/>
      <c r="AT11" s="16">
        <v>12.1</v>
      </c>
      <c r="AU11" s="16"/>
      <c r="AV11" s="16">
        <v>14.3</v>
      </c>
      <c r="AW11" s="16"/>
      <c r="AX11" s="16"/>
      <c r="AY11" s="16"/>
      <c r="AZ11" s="16"/>
      <c r="BA11" s="16"/>
      <c r="BB11" s="16">
        <v>10.5</v>
      </c>
      <c r="BC11" s="16"/>
    </row>
    <row r="12" spans="1:55" ht="12.75">
      <c r="A12" s="3" t="s">
        <v>11</v>
      </c>
      <c r="B12" s="20">
        <f t="shared" si="0"/>
        <v>208.20999999999998</v>
      </c>
      <c r="C12" s="7">
        <f t="shared" si="1"/>
        <v>0.40816326530612246</v>
      </c>
      <c r="D12" s="33">
        <f t="shared" si="2"/>
        <v>49</v>
      </c>
      <c r="E12" s="16">
        <f t="shared" si="3"/>
        <v>20</v>
      </c>
      <c r="F12" s="26">
        <f t="shared" si="4"/>
        <v>10.410499999999999</v>
      </c>
      <c r="G12" s="16">
        <v>10</v>
      </c>
      <c r="H12" s="16"/>
      <c r="I12" s="16"/>
      <c r="J12" s="16"/>
      <c r="K12" s="16">
        <v>0</v>
      </c>
      <c r="L12" s="16"/>
      <c r="M12" s="16"/>
      <c r="N12" s="16"/>
      <c r="O12" s="16">
        <v>5.5</v>
      </c>
      <c r="P12" s="16"/>
      <c r="Q12" s="16"/>
      <c r="R12" s="16"/>
      <c r="S12" s="16"/>
      <c r="T12" s="16"/>
      <c r="U12" s="16"/>
      <c r="V12" s="16"/>
      <c r="W12" s="16"/>
      <c r="X12" s="16">
        <v>0.01</v>
      </c>
      <c r="Y12" s="16"/>
      <c r="Z12" s="16"/>
      <c r="AA12" s="16"/>
      <c r="AB12" s="16">
        <v>11</v>
      </c>
      <c r="AC12" s="16">
        <v>12.1</v>
      </c>
      <c r="AD12" s="16">
        <v>6.6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>
        <v>10.5</v>
      </c>
      <c r="AP12" s="16">
        <v>10.5</v>
      </c>
      <c r="AQ12" s="16">
        <v>10.5</v>
      </c>
      <c r="AR12" s="16">
        <v>10.5</v>
      </c>
      <c r="AS12" s="16"/>
      <c r="AT12" s="16">
        <v>12.1</v>
      </c>
      <c r="AU12" s="16">
        <v>12.1</v>
      </c>
      <c r="AV12" s="16">
        <v>14.3</v>
      </c>
      <c r="AW12" s="16">
        <v>15.4</v>
      </c>
      <c r="AX12" s="16">
        <v>12</v>
      </c>
      <c r="AY12" s="16">
        <v>15.9</v>
      </c>
      <c r="AZ12" s="16">
        <v>15</v>
      </c>
      <c r="BA12" s="16">
        <v>12.1</v>
      </c>
      <c r="BB12" s="16">
        <v>12.1</v>
      </c>
      <c r="BC12" s="16"/>
    </row>
    <row r="13" spans="1:55" ht="12.75">
      <c r="A13" s="3" t="s">
        <v>3</v>
      </c>
      <c r="B13" s="20">
        <f t="shared" si="0"/>
        <v>166.5</v>
      </c>
      <c r="C13" s="7">
        <f t="shared" si="1"/>
        <v>0.3469387755102041</v>
      </c>
      <c r="D13" s="33">
        <f t="shared" si="2"/>
        <v>49</v>
      </c>
      <c r="E13" s="16">
        <f t="shared" si="3"/>
        <v>17</v>
      </c>
      <c r="F13" s="26">
        <f t="shared" si="4"/>
        <v>9.794117647058824</v>
      </c>
      <c r="G13" s="16"/>
      <c r="H13" s="16"/>
      <c r="I13" s="16"/>
      <c r="J13" s="16"/>
      <c r="K13" s="16">
        <v>10.5</v>
      </c>
      <c r="L13" s="16">
        <v>10.5</v>
      </c>
      <c r="M13" s="16"/>
      <c r="N13" s="16"/>
      <c r="O13" s="16"/>
      <c r="P13" s="16"/>
      <c r="Q13" s="16"/>
      <c r="R13" s="16">
        <v>10.5</v>
      </c>
      <c r="S13" s="16">
        <v>10.5</v>
      </c>
      <c r="T13" s="16">
        <v>10.5</v>
      </c>
      <c r="U13" s="16"/>
      <c r="V13" s="16"/>
      <c r="W13" s="16">
        <v>8</v>
      </c>
      <c r="X13" s="16"/>
      <c r="Y13" s="16"/>
      <c r="Z13" s="16">
        <v>10.5</v>
      </c>
      <c r="AA13" s="16">
        <v>11</v>
      </c>
      <c r="AB13" s="16">
        <v>11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>
        <v>10.5</v>
      </c>
      <c r="AN13" s="16"/>
      <c r="AO13" s="16"/>
      <c r="AP13" s="16"/>
      <c r="AQ13" s="16"/>
      <c r="AR13" s="16">
        <v>10.5</v>
      </c>
      <c r="AS13" s="16">
        <v>10.5</v>
      </c>
      <c r="AT13" s="16">
        <v>10.5</v>
      </c>
      <c r="AU13" s="16"/>
      <c r="AV13" s="16"/>
      <c r="AW13" s="16">
        <v>0</v>
      </c>
      <c r="AX13" s="16"/>
      <c r="AY13" s="16">
        <v>10.5</v>
      </c>
      <c r="AZ13" s="16">
        <v>10.5</v>
      </c>
      <c r="BA13" s="16"/>
      <c r="BB13" s="16">
        <v>10.5</v>
      </c>
      <c r="BC13" s="16"/>
    </row>
    <row r="14" spans="1:55" ht="12.75">
      <c r="A14" s="3" t="s">
        <v>0</v>
      </c>
      <c r="B14" s="20">
        <f t="shared" si="0"/>
        <v>46.7</v>
      </c>
      <c r="C14" s="7">
        <f t="shared" si="1"/>
        <v>0.12244897959183673</v>
      </c>
      <c r="D14" s="33">
        <f t="shared" si="2"/>
        <v>49</v>
      </c>
      <c r="E14" s="16">
        <f t="shared" si="3"/>
        <v>6</v>
      </c>
      <c r="F14" s="26">
        <f t="shared" si="4"/>
        <v>7.783333333333334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>
        <v>0</v>
      </c>
      <c r="AT14" s="16">
        <v>0</v>
      </c>
      <c r="AU14" s="16"/>
      <c r="AV14" s="16"/>
      <c r="AW14" s="16">
        <v>12.1</v>
      </c>
      <c r="AX14" s="16"/>
      <c r="AY14" s="16">
        <v>12</v>
      </c>
      <c r="AZ14" s="16">
        <v>10.5</v>
      </c>
      <c r="BA14" s="16"/>
      <c r="BB14" s="16"/>
      <c r="BC14" s="16">
        <v>12.1</v>
      </c>
    </row>
    <row r="15" spans="1:55" s="27" customFormat="1" ht="12.75">
      <c r="A15" s="29" t="s">
        <v>25</v>
      </c>
      <c r="B15" s="29" t="s">
        <v>25</v>
      </c>
      <c r="C15" s="29" t="s">
        <v>25</v>
      </c>
      <c r="D15" s="29" t="s">
        <v>25</v>
      </c>
      <c r="E15" s="29" t="s">
        <v>25</v>
      </c>
      <c r="F15" s="29" t="s">
        <v>25</v>
      </c>
      <c r="G15" s="42">
        <f aca="true" t="shared" si="5" ref="G15:M15">COUNT(G4:G14)</f>
        <v>8</v>
      </c>
      <c r="H15" s="42">
        <f t="shared" si="5"/>
        <v>7</v>
      </c>
      <c r="I15" s="42">
        <f t="shared" si="5"/>
        <v>7</v>
      </c>
      <c r="J15" s="42">
        <f t="shared" si="5"/>
        <v>8</v>
      </c>
      <c r="K15" s="42">
        <f t="shared" si="5"/>
        <v>9</v>
      </c>
      <c r="L15" s="42">
        <f t="shared" si="5"/>
        <v>6</v>
      </c>
      <c r="M15" s="42">
        <f t="shared" si="5"/>
        <v>5</v>
      </c>
      <c r="N15" s="42">
        <f aca="true" t="shared" si="6" ref="N15:T15">COUNT(N4:N14)</f>
        <v>3</v>
      </c>
      <c r="O15" s="42">
        <f t="shared" si="6"/>
        <v>3</v>
      </c>
      <c r="P15" s="42">
        <f t="shared" si="6"/>
        <v>3</v>
      </c>
      <c r="Q15" s="42">
        <f t="shared" si="6"/>
        <v>6</v>
      </c>
      <c r="R15" s="42">
        <f t="shared" si="6"/>
        <v>9</v>
      </c>
      <c r="S15" s="42">
        <f t="shared" si="6"/>
        <v>7</v>
      </c>
      <c r="T15" s="42">
        <f t="shared" si="6"/>
        <v>7</v>
      </c>
      <c r="U15" s="42">
        <f aca="true" t="shared" si="7" ref="U15:AA15">COUNT(U4:U14)</f>
        <v>5</v>
      </c>
      <c r="V15" s="42">
        <f t="shared" si="7"/>
        <v>4</v>
      </c>
      <c r="W15" s="42">
        <f t="shared" si="7"/>
        <v>7</v>
      </c>
      <c r="X15" s="42">
        <f t="shared" si="7"/>
        <v>7</v>
      </c>
      <c r="Y15" s="42">
        <f t="shared" si="7"/>
        <v>7</v>
      </c>
      <c r="Z15" s="42">
        <f t="shared" si="7"/>
        <v>6</v>
      </c>
      <c r="AA15" s="42">
        <f t="shared" si="7"/>
        <v>7</v>
      </c>
      <c r="AB15" s="42">
        <f aca="true" t="shared" si="8" ref="AB15:AG15">COUNT(AB4:AB14)</f>
        <v>7</v>
      </c>
      <c r="AC15" s="42">
        <f t="shared" si="8"/>
        <v>7</v>
      </c>
      <c r="AD15" s="42">
        <f t="shared" si="8"/>
        <v>6</v>
      </c>
      <c r="AE15" s="42">
        <f t="shared" si="8"/>
        <v>6</v>
      </c>
      <c r="AF15" s="42">
        <f t="shared" si="8"/>
        <v>6</v>
      </c>
      <c r="AG15" s="42">
        <f t="shared" si="8"/>
        <v>5</v>
      </c>
      <c r="AH15" s="42">
        <f aca="true" t="shared" si="9" ref="AH15:AM15">COUNT(AH4:AH14)</f>
        <v>4</v>
      </c>
      <c r="AI15" s="42">
        <f t="shared" si="9"/>
        <v>6</v>
      </c>
      <c r="AJ15" s="42">
        <f t="shared" si="9"/>
        <v>5</v>
      </c>
      <c r="AK15" s="42">
        <f t="shared" si="9"/>
        <v>5</v>
      </c>
      <c r="AL15" s="42">
        <f t="shared" si="9"/>
        <v>6</v>
      </c>
      <c r="AM15" s="42">
        <f t="shared" si="9"/>
        <v>7</v>
      </c>
      <c r="AN15" s="42">
        <f aca="true" t="shared" si="10" ref="AN15:AT15">COUNT(AN4:AN14)</f>
        <v>5</v>
      </c>
      <c r="AO15" s="42">
        <f t="shared" si="10"/>
        <v>7</v>
      </c>
      <c r="AP15" s="42">
        <f t="shared" si="10"/>
        <v>6</v>
      </c>
      <c r="AQ15" s="42">
        <f t="shared" si="10"/>
        <v>6</v>
      </c>
      <c r="AR15" s="42">
        <f t="shared" si="10"/>
        <v>6</v>
      </c>
      <c r="AS15" s="42">
        <f t="shared" si="10"/>
        <v>7</v>
      </c>
      <c r="AT15" s="42">
        <f t="shared" si="10"/>
        <v>9</v>
      </c>
      <c r="AU15" s="42">
        <f aca="true" t="shared" si="11" ref="AU15:BA15">COUNT(AU4:AU14)</f>
        <v>6</v>
      </c>
      <c r="AV15" s="42">
        <f t="shared" si="11"/>
        <v>7</v>
      </c>
      <c r="AW15" s="42">
        <f t="shared" si="11"/>
        <v>10</v>
      </c>
      <c r="AX15" s="42">
        <f t="shared" si="11"/>
        <v>6</v>
      </c>
      <c r="AY15" s="42">
        <f t="shared" si="11"/>
        <v>7</v>
      </c>
      <c r="AZ15" s="42">
        <f t="shared" si="11"/>
        <v>7</v>
      </c>
      <c r="BA15" s="42">
        <f t="shared" si="11"/>
        <v>6</v>
      </c>
      <c r="BB15" s="42">
        <f>COUNT(BB4:BB14)</f>
        <v>8</v>
      </c>
      <c r="BC15" s="42">
        <f>COUNT(BC4:BC14)</f>
        <v>7</v>
      </c>
    </row>
    <row r="16" spans="1:55" ht="12.75">
      <c r="A16" s="28">
        <f>E18/COUNT(G16:BB16)</f>
        <v>6.333333333333333</v>
      </c>
      <c r="B16" s="48">
        <f>AVERAGE(B4:B13)</f>
        <v>429.1109999999999</v>
      </c>
      <c r="C16" s="49">
        <f>AVERAGE(C4:C13)</f>
        <v>0.6224489795918369</v>
      </c>
      <c r="D16" s="48">
        <f>AVERAGE(D4:D12)</f>
        <v>49</v>
      </c>
      <c r="E16" s="48">
        <f>AVERAGE(E4:E13)</f>
        <v>30.5</v>
      </c>
      <c r="F16" s="48">
        <f>AVERAGE(F4:F13)</f>
        <v>13.495951724821111</v>
      </c>
      <c r="G16">
        <f aca="true" t="shared" si="12" ref="G16:M16">IF(G15=0,"",G15)</f>
        <v>8</v>
      </c>
      <c r="H16">
        <f t="shared" si="12"/>
        <v>7</v>
      </c>
      <c r="I16">
        <f t="shared" si="12"/>
        <v>7</v>
      </c>
      <c r="J16">
        <f t="shared" si="12"/>
        <v>8</v>
      </c>
      <c r="K16">
        <f t="shared" si="12"/>
        <v>9</v>
      </c>
      <c r="L16">
        <f t="shared" si="12"/>
        <v>6</v>
      </c>
      <c r="M16">
        <f t="shared" si="12"/>
        <v>5</v>
      </c>
      <c r="N16">
        <f aca="true" t="shared" si="13" ref="N16:T16">IF(N15=0,"",N15)</f>
        <v>3</v>
      </c>
      <c r="O16">
        <f t="shared" si="13"/>
        <v>3</v>
      </c>
      <c r="P16">
        <f t="shared" si="13"/>
        <v>3</v>
      </c>
      <c r="Q16">
        <f t="shared" si="13"/>
        <v>6</v>
      </c>
      <c r="R16">
        <f t="shared" si="13"/>
        <v>9</v>
      </c>
      <c r="S16">
        <f t="shared" si="13"/>
        <v>7</v>
      </c>
      <c r="T16">
        <f t="shared" si="13"/>
        <v>7</v>
      </c>
      <c r="U16">
        <f aca="true" t="shared" si="14" ref="U16:AA16">IF(U15=0,"",U15)</f>
        <v>5</v>
      </c>
      <c r="V16">
        <f t="shared" si="14"/>
        <v>4</v>
      </c>
      <c r="W16">
        <f t="shared" si="14"/>
        <v>7</v>
      </c>
      <c r="X16">
        <f t="shared" si="14"/>
        <v>7</v>
      </c>
      <c r="Y16">
        <f t="shared" si="14"/>
        <v>7</v>
      </c>
      <c r="Z16">
        <f t="shared" si="14"/>
        <v>6</v>
      </c>
      <c r="AA16">
        <f t="shared" si="14"/>
        <v>7</v>
      </c>
      <c r="AB16">
        <f aca="true" t="shared" si="15" ref="AB16:AG16">IF(AB15=0,"",AB15)</f>
        <v>7</v>
      </c>
      <c r="AC16">
        <f t="shared" si="15"/>
        <v>7</v>
      </c>
      <c r="AD16">
        <f t="shared" si="15"/>
        <v>6</v>
      </c>
      <c r="AE16">
        <f t="shared" si="15"/>
        <v>6</v>
      </c>
      <c r="AF16">
        <f t="shared" si="15"/>
        <v>6</v>
      </c>
      <c r="AG16">
        <f t="shared" si="15"/>
        <v>5</v>
      </c>
      <c r="AH16">
        <f aca="true" t="shared" si="16" ref="AH16:AM16">IF(AH15=0,"",AH15)</f>
        <v>4</v>
      </c>
      <c r="AI16">
        <f t="shared" si="16"/>
        <v>6</v>
      </c>
      <c r="AJ16">
        <f t="shared" si="16"/>
        <v>5</v>
      </c>
      <c r="AK16">
        <f t="shared" si="16"/>
        <v>5</v>
      </c>
      <c r="AL16">
        <f t="shared" si="16"/>
        <v>6</v>
      </c>
      <c r="AM16">
        <f t="shared" si="16"/>
        <v>7</v>
      </c>
      <c r="AN16">
        <f aca="true" t="shared" si="17" ref="AN16:AT16">IF(AN15=0,"",AN15)</f>
        <v>5</v>
      </c>
      <c r="AO16">
        <f t="shared" si="17"/>
        <v>7</v>
      </c>
      <c r="AP16">
        <f t="shared" si="17"/>
        <v>6</v>
      </c>
      <c r="AQ16">
        <f t="shared" si="17"/>
        <v>6</v>
      </c>
      <c r="AR16">
        <f t="shared" si="17"/>
        <v>6</v>
      </c>
      <c r="AS16">
        <f t="shared" si="17"/>
        <v>7</v>
      </c>
      <c r="AT16">
        <f t="shared" si="17"/>
        <v>9</v>
      </c>
      <c r="AU16">
        <f aca="true" t="shared" si="18" ref="AU16:BA16">IF(AU15=0,"",AU15)</f>
        <v>6</v>
      </c>
      <c r="AV16">
        <f t="shared" si="18"/>
        <v>7</v>
      </c>
      <c r="AW16">
        <f t="shared" si="18"/>
        <v>10</v>
      </c>
      <c r="AX16">
        <f t="shared" si="18"/>
        <v>6</v>
      </c>
      <c r="AY16">
        <f t="shared" si="18"/>
        <v>7</v>
      </c>
      <c r="AZ16">
        <f t="shared" si="18"/>
        <v>7</v>
      </c>
      <c r="BA16">
        <f t="shared" si="18"/>
        <v>6</v>
      </c>
      <c r="BB16">
        <f>IF(BB15=0,"",BB15)</f>
        <v>8</v>
      </c>
      <c r="BC16">
        <f>IF(BC15=0,"",BC15)</f>
        <v>7</v>
      </c>
    </row>
    <row r="17" ht="12.75" hidden="1"/>
    <row r="18" ht="12.75" hidden="1">
      <c r="E18" s="27">
        <f>SUM(G15:BB15)</f>
        <v>304</v>
      </c>
    </row>
    <row r="19" ht="12.75" hidden="1">
      <c r="E19" s="47">
        <f>SUM(E4:E14)</f>
        <v>311</v>
      </c>
    </row>
    <row r="21" spans="7:55" ht="12.75">
      <c r="G21" s="47">
        <f>SUM(G4:G14)</f>
        <v>74.1</v>
      </c>
      <c r="H21" s="47">
        <f>SUM(H4:H14)</f>
        <v>71.4</v>
      </c>
      <c r="I21" s="47">
        <f aca="true" t="shared" si="19" ref="I21:BC21">SUM(I4:I14)</f>
        <v>89.10000000000001</v>
      </c>
      <c r="J21" s="47">
        <f t="shared" si="19"/>
        <v>106.10000000000001</v>
      </c>
      <c r="K21" s="47">
        <f t="shared" si="19"/>
        <v>115.29999999999998</v>
      </c>
      <c r="L21" s="47">
        <f t="shared" si="19"/>
        <v>87.79999999999998</v>
      </c>
      <c r="M21" s="47">
        <f t="shared" si="19"/>
        <v>75.69999999999999</v>
      </c>
      <c r="N21" s="47">
        <f t="shared" si="19"/>
        <v>49.7</v>
      </c>
      <c r="O21" s="47">
        <f t="shared" si="19"/>
        <v>40.9</v>
      </c>
      <c r="P21" s="47">
        <f t="shared" si="19"/>
        <v>36.3</v>
      </c>
      <c r="Q21" s="47">
        <f t="shared" si="19"/>
        <v>94.5</v>
      </c>
      <c r="R21" s="47">
        <f t="shared" si="19"/>
        <v>125.49999999999999</v>
      </c>
      <c r="S21" s="47">
        <f t="shared" si="19"/>
        <v>103.19999999999999</v>
      </c>
      <c r="T21" s="47">
        <f t="shared" si="19"/>
        <v>114.39999999999999</v>
      </c>
      <c r="U21" s="47">
        <f t="shared" si="19"/>
        <v>71.7</v>
      </c>
      <c r="V21" s="47">
        <f t="shared" si="19"/>
        <v>74.1</v>
      </c>
      <c r="W21" s="47">
        <f t="shared" si="19"/>
        <v>111.10000000000001</v>
      </c>
      <c r="X21" s="47">
        <f t="shared" si="19"/>
        <v>117.41000000000001</v>
      </c>
      <c r="Y21" s="47">
        <f t="shared" si="19"/>
        <v>109.7</v>
      </c>
      <c r="Z21" s="47">
        <f t="shared" si="19"/>
        <v>98.7</v>
      </c>
      <c r="AA21" s="47">
        <f t="shared" si="19"/>
        <v>105.49999999999999</v>
      </c>
      <c r="AB21" s="47">
        <f t="shared" si="19"/>
        <v>98.19999999999999</v>
      </c>
      <c r="AC21" s="47">
        <f t="shared" si="19"/>
        <v>89.39999999999998</v>
      </c>
      <c r="AD21" s="47">
        <f t="shared" si="19"/>
        <v>71.6</v>
      </c>
      <c r="AE21" s="47">
        <f t="shared" si="19"/>
        <v>83.8</v>
      </c>
      <c r="AF21" s="47">
        <f t="shared" si="19"/>
        <v>92.80000000000001</v>
      </c>
      <c r="AG21" s="47">
        <f t="shared" si="19"/>
        <v>91.80000000000001</v>
      </c>
      <c r="AH21" s="47">
        <f t="shared" si="19"/>
        <v>74.8</v>
      </c>
      <c r="AI21" s="47">
        <f t="shared" si="19"/>
        <v>99.3</v>
      </c>
      <c r="AJ21" s="47">
        <f t="shared" si="19"/>
        <v>77.29999999999998</v>
      </c>
      <c r="AK21" s="47">
        <f t="shared" si="19"/>
        <v>67.39999999999999</v>
      </c>
      <c r="AL21" s="47">
        <f t="shared" si="19"/>
        <v>72.9</v>
      </c>
      <c r="AM21" s="47">
        <f t="shared" si="19"/>
        <v>109.7</v>
      </c>
      <c r="AN21" s="47">
        <f t="shared" si="19"/>
        <v>88.20000000000002</v>
      </c>
      <c r="AO21" s="47">
        <f t="shared" si="19"/>
        <v>84.2</v>
      </c>
      <c r="AP21" s="47">
        <f t="shared" si="19"/>
        <v>89.8</v>
      </c>
      <c r="AQ21" s="47">
        <f t="shared" si="19"/>
        <v>80.7</v>
      </c>
      <c r="AR21" s="47">
        <f t="shared" si="19"/>
        <v>71.2</v>
      </c>
      <c r="AS21" s="47">
        <f t="shared" si="19"/>
        <v>94.4</v>
      </c>
      <c r="AT21" s="47">
        <f t="shared" si="19"/>
        <v>102.1</v>
      </c>
      <c r="AU21" s="47">
        <f t="shared" si="19"/>
        <v>82.5</v>
      </c>
      <c r="AV21" s="47">
        <f t="shared" si="19"/>
        <v>102.3</v>
      </c>
      <c r="AW21" s="47">
        <f t="shared" si="19"/>
        <v>123.60000000000001</v>
      </c>
      <c r="AX21" s="47">
        <f t="shared" si="19"/>
        <v>82.4</v>
      </c>
      <c r="AY21" s="47">
        <f t="shared" si="19"/>
        <v>96.7</v>
      </c>
      <c r="AZ21" s="47">
        <f t="shared" si="19"/>
        <v>79.3</v>
      </c>
      <c r="BA21" s="47">
        <f t="shared" si="19"/>
        <v>82.5</v>
      </c>
      <c r="BB21" s="47">
        <f t="shared" si="19"/>
        <v>92</v>
      </c>
      <c r="BC21" s="47">
        <f t="shared" si="19"/>
        <v>84.69999999999999</v>
      </c>
    </row>
    <row r="22" spans="7:55" ht="12.75">
      <c r="G22" s="47">
        <f>G21</f>
        <v>74.1</v>
      </c>
      <c r="H22" s="47">
        <f>H21+G22</f>
        <v>145.5</v>
      </c>
      <c r="I22" s="47">
        <f aca="true" t="shared" si="20" ref="I22:BC22">I21+H22</f>
        <v>234.60000000000002</v>
      </c>
      <c r="J22" s="47">
        <f t="shared" si="20"/>
        <v>340.70000000000005</v>
      </c>
      <c r="K22" s="47">
        <f t="shared" si="20"/>
        <v>456</v>
      </c>
      <c r="L22" s="47">
        <f t="shared" si="20"/>
        <v>543.8</v>
      </c>
      <c r="M22" s="47">
        <f t="shared" si="20"/>
        <v>619.5</v>
      </c>
      <c r="N22" s="47">
        <f t="shared" si="20"/>
        <v>669.2</v>
      </c>
      <c r="O22" s="47">
        <f t="shared" si="20"/>
        <v>710.1</v>
      </c>
      <c r="P22" s="47">
        <f t="shared" si="20"/>
        <v>746.4</v>
      </c>
      <c r="Q22" s="47">
        <f t="shared" si="20"/>
        <v>840.9</v>
      </c>
      <c r="R22" s="47">
        <f t="shared" si="20"/>
        <v>966.4</v>
      </c>
      <c r="S22" s="47">
        <f t="shared" si="20"/>
        <v>1069.6</v>
      </c>
      <c r="T22" s="47">
        <f t="shared" si="20"/>
        <v>1184</v>
      </c>
      <c r="U22" s="47">
        <f t="shared" si="20"/>
        <v>1255.7</v>
      </c>
      <c r="V22" s="47">
        <f t="shared" si="20"/>
        <v>1329.8</v>
      </c>
      <c r="W22" s="47">
        <f t="shared" si="20"/>
        <v>1440.8999999999999</v>
      </c>
      <c r="X22" s="47">
        <f t="shared" si="20"/>
        <v>1558.31</v>
      </c>
      <c r="Y22" s="47">
        <f t="shared" si="20"/>
        <v>1668.01</v>
      </c>
      <c r="Z22" s="47">
        <f t="shared" si="20"/>
        <v>1766.71</v>
      </c>
      <c r="AA22" s="47">
        <f t="shared" si="20"/>
        <v>1872.21</v>
      </c>
      <c r="AB22" s="47">
        <f t="shared" si="20"/>
        <v>1970.41</v>
      </c>
      <c r="AC22" s="47">
        <f t="shared" si="20"/>
        <v>2059.81</v>
      </c>
      <c r="AD22" s="47">
        <f t="shared" si="20"/>
        <v>2131.41</v>
      </c>
      <c r="AE22" s="47">
        <f t="shared" si="20"/>
        <v>2215.21</v>
      </c>
      <c r="AF22" s="47">
        <f t="shared" si="20"/>
        <v>2308.01</v>
      </c>
      <c r="AG22" s="47">
        <f t="shared" si="20"/>
        <v>2399.8100000000004</v>
      </c>
      <c r="AH22" s="47">
        <f t="shared" si="20"/>
        <v>2474.6100000000006</v>
      </c>
      <c r="AI22" s="47">
        <f t="shared" si="20"/>
        <v>2573.9100000000008</v>
      </c>
      <c r="AJ22" s="47">
        <f t="shared" si="20"/>
        <v>2651.210000000001</v>
      </c>
      <c r="AK22" s="47">
        <f t="shared" si="20"/>
        <v>2718.610000000001</v>
      </c>
      <c r="AL22" s="47">
        <f t="shared" si="20"/>
        <v>2791.510000000001</v>
      </c>
      <c r="AM22" s="47">
        <f t="shared" si="20"/>
        <v>2901.210000000001</v>
      </c>
      <c r="AN22" s="47">
        <f t="shared" si="20"/>
        <v>2989.4100000000008</v>
      </c>
      <c r="AO22" s="47">
        <f t="shared" si="20"/>
        <v>3073.6100000000006</v>
      </c>
      <c r="AP22" s="47">
        <f t="shared" si="20"/>
        <v>3163.4100000000008</v>
      </c>
      <c r="AQ22" s="47">
        <f t="shared" si="20"/>
        <v>3244.1100000000006</v>
      </c>
      <c r="AR22" s="47">
        <f t="shared" si="20"/>
        <v>3315.3100000000004</v>
      </c>
      <c r="AS22" s="47">
        <f t="shared" si="20"/>
        <v>3409.7100000000005</v>
      </c>
      <c r="AT22" s="47">
        <f t="shared" si="20"/>
        <v>3511.8100000000004</v>
      </c>
      <c r="AU22" s="47">
        <f t="shared" si="20"/>
        <v>3594.3100000000004</v>
      </c>
      <c r="AV22" s="47">
        <f t="shared" si="20"/>
        <v>3696.6100000000006</v>
      </c>
      <c r="AW22" s="47">
        <f t="shared" si="20"/>
        <v>3820.2100000000005</v>
      </c>
      <c r="AX22" s="47">
        <f t="shared" si="20"/>
        <v>3902.6100000000006</v>
      </c>
      <c r="AY22" s="47">
        <f t="shared" si="20"/>
        <v>3999.3100000000004</v>
      </c>
      <c r="AZ22" s="47">
        <f t="shared" si="20"/>
        <v>4078.6100000000006</v>
      </c>
      <c r="BA22" s="47">
        <f t="shared" si="20"/>
        <v>4161.110000000001</v>
      </c>
      <c r="BB22" s="47">
        <f t="shared" si="20"/>
        <v>4253.110000000001</v>
      </c>
      <c r="BC22" s="47">
        <f t="shared" si="20"/>
        <v>4337.81</v>
      </c>
    </row>
  </sheetData>
  <sheetProtection/>
  <mergeCells count="1">
    <mergeCell ref="G2:BC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C2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36" sqref="AI36"/>
    </sheetView>
  </sheetViews>
  <sheetFormatPr defaultColWidth="11.421875" defaultRowHeight="12.75"/>
  <cols>
    <col min="1" max="1" width="15.57421875" style="0" customWidth="1"/>
    <col min="2" max="2" width="5.7109375" style="0" customWidth="1"/>
    <col min="3" max="3" width="6.8515625" style="0" customWidth="1"/>
    <col min="4" max="4" width="3.7109375" style="0" hidden="1" customWidth="1"/>
    <col min="5" max="5" width="4.57421875" style="0" customWidth="1"/>
    <col min="6" max="6" width="5.57421875" style="0" customWidth="1"/>
    <col min="7" max="11" width="3.8515625" style="0" customWidth="1"/>
    <col min="12" max="55" width="4.7109375" style="0" customWidth="1"/>
    <col min="56" max="58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5" t="s">
        <v>40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29">
        <f>COUNTA(A4:A14)</f>
        <v>11</v>
      </c>
      <c r="B3" s="22" t="s">
        <v>42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40185</v>
      </c>
      <c r="H3" s="15">
        <v>40192</v>
      </c>
      <c r="I3" s="15">
        <v>40199</v>
      </c>
      <c r="J3" s="15">
        <v>40206</v>
      </c>
      <c r="K3" s="15">
        <v>40213</v>
      </c>
      <c r="L3" s="15">
        <v>40220</v>
      </c>
      <c r="M3" s="15">
        <v>40227</v>
      </c>
      <c r="N3" s="15">
        <v>40234</v>
      </c>
      <c r="O3" s="15">
        <v>40241</v>
      </c>
      <c r="P3" s="15">
        <v>40248</v>
      </c>
      <c r="Q3" s="15">
        <v>40255</v>
      </c>
      <c r="R3" s="15">
        <v>40262</v>
      </c>
      <c r="S3" s="15">
        <v>40269</v>
      </c>
      <c r="T3" s="15">
        <v>40276</v>
      </c>
      <c r="U3" s="15">
        <v>40283</v>
      </c>
      <c r="V3" s="15">
        <v>40290</v>
      </c>
      <c r="W3" s="15">
        <v>40297</v>
      </c>
      <c r="X3" s="15">
        <v>40304</v>
      </c>
      <c r="Y3" s="15">
        <v>40318</v>
      </c>
      <c r="Z3" s="15">
        <v>40325</v>
      </c>
      <c r="AA3" s="15">
        <v>40339</v>
      </c>
      <c r="AB3" s="15">
        <v>40346</v>
      </c>
      <c r="AC3" s="15">
        <v>40353</v>
      </c>
      <c r="AD3" s="15">
        <v>40360</v>
      </c>
      <c r="AE3" s="15">
        <v>40367</v>
      </c>
      <c r="AF3" s="15">
        <v>40374</v>
      </c>
      <c r="AG3" s="15">
        <v>40381</v>
      </c>
      <c r="AH3" s="15">
        <v>40388</v>
      </c>
      <c r="AI3" s="15">
        <v>40395</v>
      </c>
      <c r="AJ3" s="15">
        <v>40402</v>
      </c>
      <c r="AK3" s="15">
        <v>40409</v>
      </c>
      <c r="AL3" s="15">
        <v>40416</v>
      </c>
      <c r="AM3" s="15">
        <v>40423</v>
      </c>
      <c r="AN3" s="15">
        <v>40430</v>
      </c>
      <c r="AO3" s="15">
        <v>40437</v>
      </c>
      <c r="AP3" s="15">
        <v>40444</v>
      </c>
      <c r="AQ3" s="15">
        <v>40451</v>
      </c>
      <c r="AR3" s="15">
        <v>40458</v>
      </c>
      <c r="AS3" s="15">
        <v>40465</v>
      </c>
      <c r="AT3" s="15">
        <v>40472</v>
      </c>
      <c r="AU3" s="15">
        <v>40479</v>
      </c>
      <c r="AV3" s="15">
        <v>40486</v>
      </c>
      <c r="AW3" s="15">
        <v>40493</v>
      </c>
      <c r="AX3" s="15">
        <v>40500</v>
      </c>
      <c r="AY3" s="15">
        <v>40507</v>
      </c>
      <c r="AZ3" s="15">
        <v>40514</v>
      </c>
      <c r="BA3" s="15">
        <v>40521</v>
      </c>
      <c r="BB3" s="15">
        <v>40528</v>
      </c>
      <c r="BC3" s="15">
        <v>40535</v>
      </c>
    </row>
    <row r="4" spans="1:55" ht="12.75">
      <c r="A4" s="3" t="s">
        <v>5</v>
      </c>
      <c r="B4" s="20">
        <f aca="true" t="shared" si="0" ref="B4:B14">SUM(G4:BC4)</f>
        <v>744.3</v>
      </c>
      <c r="C4" s="9">
        <f aca="true" t="shared" si="1" ref="C4:C14">E4/D4</f>
        <v>0.7551020408163265</v>
      </c>
      <c r="D4" s="33">
        <f aca="true" t="shared" si="2" ref="D4:D14">COUNT($G$16:$BC$16)</f>
        <v>49</v>
      </c>
      <c r="E4" s="16">
        <f aca="true" t="shared" si="3" ref="E4:E14">COUNT(G4:BC4)</f>
        <v>37</v>
      </c>
      <c r="F4" s="26">
        <f aca="true" t="shared" si="4" ref="F4:F14">B4/COUNT(G4:BC4)</f>
        <v>20.116216216216216</v>
      </c>
      <c r="G4" s="16">
        <v>12.1</v>
      </c>
      <c r="H4" s="16">
        <v>15.4</v>
      </c>
      <c r="I4" s="16"/>
      <c r="J4" s="16">
        <v>15.4</v>
      </c>
      <c r="K4" s="16">
        <v>15.4</v>
      </c>
      <c r="L4" s="16">
        <v>14.3</v>
      </c>
      <c r="M4" s="16">
        <v>17.5</v>
      </c>
      <c r="N4" s="16">
        <v>22</v>
      </c>
      <c r="O4" s="16">
        <v>22</v>
      </c>
      <c r="P4" s="16"/>
      <c r="Q4" s="16">
        <v>22</v>
      </c>
      <c r="R4" s="16">
        <v>22</v>
      </c>
      <c r="S4" s="16"/>
      <c r="T4" s="16">
        <v>22</v>
      </c>
      <c r="U4" s="16">
        <v>25</v>
      </c>
      <c r="V4" s="16">
        <v>26</v>
      </c>
      <c r="W4" s="16">
        <v>25</v>
      </c>
      <c r="X4" s="16"/>
      <c r="Y4" s="16">
        <v>25</v>
      </c>
      <c r="Z4" s="16">
        <v>25</v>
      </c>
      <c r="AA4" s="16">
        <v>22</v>
      </c>
      <c r="AB4" s="16">
        <v>0</v>
      </c>
      <c r="AC4" s="16">
        <v>18</v>
      </c>
      <c r="AD4" s="16">
        <v>18</v>
      </c>
      <c r="AE4" s="16">
        <v>17</v>
      </c>
      <c r="AF4" s="16">
        <v>22</v>
      </c>
      <c r="AG4" s="16">
        <v>25</v>
      </c>
      <c r="AH4" s="16"/>
      <c r="AI4" s="16">
        <v>33</v>
      </c>
      <c r="AJ4" s="16">
        <v>33</v>
      </c>
      <c r="AK4" s="16">
        <v>25</v>
      </c>
      <c r="AL4" s="16">
        <v>25</v>
      </c>
      <c r="AM4" s="16"/>
      <c r="AN4" s="16"/>
      <c r="AO4" s="16"/>
      <c r="AP4" s="16">
        <v>25</v>
      </c>
      <c r="AQ4" s="16">
        <v>25</v>
      </c>
      <c r="AR4" s="16">
        <v>11</v>
      </c>
      <c r="AS4" s="16"/>
      <c r="AT4" s="16">
        <v>22</v>
      </c>
      <c r="AU4" s="16">
        <v>22</v>
      </c>
      <c r="AV4" s="16">
        <v>22</v>
      </c>
      <c r="AW4" s="16">
        <v>14</v>
      </c>
      <c r="AX4" s="16">
        <v>15.3</v>
      </c>
      <c r="AY4" s="16"/>
      <c r="AZ4" s="16"/>
      <c r="BA4" s="16"/>
      <c r="BB4" s="16">
        <v>12.1</v>
      </c>
      <c r="BC4" s="16">
        <v>11.8</v>
      </c>
    </row>
    <row r="5" spans="1:55" ht="12.75">
      <c r="A5" s="3" t="s">
        <v>10</v>
      </c>
      <c r="B5" s="20">
        <f t="shared" si="0"/>
        <v>674.7000000000002</v>
      </c>
      <c r="C5" s="7">
        <f t="shared" si="1"/>
        <v>0.7959183673469388</v>
      </c>
      <c r="D5" s="33">
        <f t="shared" si="2"/>
        <v>49</v>
      </c>
      <c r="E5" s="16">
        <f t="shared" si="3"/>
        <v>39</v>
      </c>
      <c r="F5" s="26">
        <f t="shared" si="4"/>
        <v>17.300000000000004</v>
      </c>
      <c r="G5" s="16">
        <v>12.1</v>
      </c>
      <c r="H5" s="16">
        <v>15.4</v>
      </c>
      <c r="I5" s="16">
        <v>12.1</v>
      </c>
      <c r="J5" s="16">
        <v>15.4</v>
      </c>
      <c r="K5" s="16">
        <v>15.4</v>
      </c>
      <c r="L5" s="16"/>
      <c r="M5" s="16"/>
      <c r="N5" s="16"/>
      <c r="O5" s="16">
        <v>12.1</v>
      </c>
      <c r="P5" s="16">
        <v>17.5</v>
      </c>
      <c r="Q5" s="16">
        <v>17.5</v>
      </c>
      <c r="R5" s="16">
        <v>17.5</v>
      </c>
      <c r="S5" s="16">
        <v>17.5</v>
      </c>
      <c r="T5" s="16">
        <v>17.5</v>
      </c>
      <c r="U5" s="16">
        <v>17.5</v>
      </c>
      <c r="V5" s="16">
        <v>26</v>
      </c>
      <c r="W5" s="16">
        <v>17.6</v>
      </c>
      <c r="X5" s="16">
        <v>21</v>
      </c>
      <c r="Y5" s="16">
        <v>17.5</v>
      </c>
      <c r="Z5" s="16"/>
      <c r="AA5" s="16">
        <v>17.6</v>
      </c>
      <c r="AB5" s="16"/>
      <c r="AC5" s="16">
        <v>18.9</v>
      </c>
      <c r="AD5" s="16">
        <v>12.9</v>
      </c>
      <c r="AE5" s="16">
        <v>15.5</v>
      </c>
      <c r="AF5" s="16">
        <v>17.6</v>
      </c>
      <c r="AG5" s="16">
        <v>18.9</v>
      </c>
      <c r="AH5" s="16">
        <v>24.8</v>
      </c>
      <c r="AI5" s="16">
        <v>24</v>
      </c>
      <c r="AJ5" s="16">
        <v>30</v>
      </c>
      <c r="AK5" s="16">
        <v>17.7</v>
      </c>
      <c r="AL5" s="16">
        <v>30</v>
      </c>
      <c r="AM5" s="16">
        <v>17</v>
      </c>
      <c r="AN5" s="16"/>
      <c r="AO5" s="16">
        <v>17.7</v>
      </c>
      <c r="AP5" s="16">
        <v>17.7</v>
      </c>
      <c r="AQ5" s="16"/>
      <c r="AR5" s="16">
        <v>17.5</v>
      </c>
      <c r="AS5" s="16">
        <v>17.6</v>
      </c>
      <c r="AT5" s="16">
        <v>17.5</v>
      </c>
      <c r="AU5" s="16"/>
      <c r="AV5" s="16">
        <v>12</v>
      </c>
      <c r="AW5" s="16">
        <v>12</v>
      </c>
      <c r="AX5" s="16">
        <v>12</v>
      </c>
      <c r="AY5" s="16">
        <v>12</v>
      </c>
      <c r="AZ5" s="16">
        <v>12.1</v>
      </c>
      <c r="BA5" s="16">
        <v>12.1</v>
      </c>
      <c r="BB5" s="16"/>
      <c r="BC5" s="16"/>
    </row>
    <row r="6" spans="1:55" ht="12.75">
      <c r="A6" s="3" t="s">
        <v>1</v>
      </c>
      <c r="B6" s="20">
        <f t="shared" si="0"/>
        <v>624.9999999999999</v>
      </c>
      <c r="C6" s="7">
        <f t="shared" si="1"/>
        <v>0.8367346938775511</v>
      </c>
      <c r="D6" s="33">
        <f t="shared" si="2"/>
        <v>49</v>
      </c>
      <c r="E6" s="16">
        <f t="shared" si="3"/>
        <v>41</v>
      </c>
      <c r="F6" s="26">
        <f t="shared" si="4"/>
        <v>15.243902439024387</v>
      </c>
      <c r="G6" s="16">
        <v>12.1</v>
      </c>
      <c r="H6" s="16">
        <v>12.1</v>
      </c>
      <c r="I6" s="16">
        <v>14.3</v>
      </c>
      <c r="J6" s="16">
        <v>12.1</v>
      </c>
      <c r="K6" s="16">
        <v>14.3</v>
      </c>
      <c r="L6" s="16">
        <v>12.1</v>
      </c>
      <c r="M6" s="16">
        <v>14.4</v>
      </c>
      <c r="N6" s="16"/>
      <c r="O6" s="16">
        <v>14.3</v>
      </c>
      <c r="P6" s="16">
        <v>13.7</v>
      </c>
      <c r="Q6" s="16">
        <v>15.4</v>
      </c>
      <c r="R6" s="16">
        <v>15.4</v>
      </c>
      <c r="S6" s="16">
        <v>14.4</v>
      </c>
      <c r="T6" s="16"/>
      <c r="U6" s="16"/>
      <c r="V6" s="16">
        <v>17.6</v>
      </c>
      <c r="W6" s="16">
        <v>17.6</v>
      </c>
      <c r="X6" s="16">
        <v>17.6</v>
      </c>
      <c r="Y6" s="16"/>
      <c r="Z6" s="16"/>
      <c r="AA6" s="16">
        <v>17.6</v>
      </c>
      <c r="AB6" s="16">
        <v>17.6</v>
      </c>
      <c r="AC6" s="16">
        <v>18.9</v>
      </c>
      <c r="AD6" s="16">
        <v>12.9</v>
      </c>
      <c r="AE6" s="16">
        <v>15.5</v>
      </c>
      <c r="AF6" s="16">
        <v>17.6</v>
      </c>
      <c r="AG6" s="16">
        <v>18.9</v>
      </c>
      <c r="AH6" s="16">
        <v>24.8</v>
      </c>
      <c r="AI6" s="16">
        <v>0</v>
      </c>
      <c r="AJ6" s="16">
        <v>17.7</v>
      </c>
      <c r="AK6" s="16">
        <v>17.7</v>
      </c>
      <c r="AL6" s="16">
        <v>17</v>
      </c>
      <c r="AM6" s="16">
        <v>17</v>
      </c>
      <c r="AN6" s="16">
        <v>17.7</v>
      </c>
      <c r="AO6" s="16">
        <v>17.7</v>
      </c>
      <c r="AP6" s="16"/>
      <c r="AQ6" s="16"/>
      <c r="AR6" s="16">
        <v>17.6</v>
      </c>
      <c r="AS6" s="16">
        <v>17.6</v>
      </c>
      <c r="AT6" s="16">
        <v>10.7</v>
      </c>
      <c r="AU6" s="16"/>
      <c r="AV6" s="16">
        <v>15.1</v>
      </c>
      <c r="AW6" s="16">
        <v>14</v>
      </c>
      <c r="AX6" s="16">
        <v>15.3</v>
      </c>
      <c r="AY6" s="16">
        <v>15.1</v>
      </c>
      <c r="AZ6" s="16">
        <v>15.4</v>
      </c>
      <c r="BA6" s="16">
        <v>14.3</v>
      </c>
      <c r="BB6" s="16">
        <v>12.1</v>
      </c>
      <c r="BC6" s="16">
        <v>11.8</v>
      </c>
    </row>
    <row r="7" spans="1:55" ht="12.75">
      <c r="A7" s="3" t="s">
        <v>6</v>
      </c>
      <c r="B7" s="20">
        <f t="shared" si="0"/>
        <v>615.1</v>
      </c>
      <c r="C7" s="7">
        <f t="shared" si="1"/>
        <v>0.7959183673469388</v>
      </c>
      <c r="D7" s="33">
        <f t="shared" si="2"/>
        <v>49</v>
      </c>
      <c r="E7" s="16">
        <f t="shared" si="3"/>
        <v>39</v>
      </c>
      <c r="F7" s="26">
        <f t="shared" si="4"/>
        <v>15.771794871794873</v>
      </c>
      <c r="G7" s="16">
        <v>12.1</v>
      </c>
      <c r="H7" s="16">
        <v>15.4</v>
      </c>
      <c r="I7" s="16"/>
      <c r="J7" s="16">
        <v>15.4</v>
      </c>
      <c r="K7" s="16">
        <v>12.1</v>
      </c>
      <c r="L7" s="16">
        <v>14.3</v>
      </c>
      <c r="M7" s="16">
        <v>17.5</v>
      </c>
      <c r="N7" s="16">
        <v>14.3</v>
      </c>
      <c r="O7" s="16">
        <v>17.5</v>
      </c>
      <c r="P7" s="16">
        <v>17.5</v>
      </c>
      <c r="Q7" s="16">
        <v>17.5</v>
      </c>
      <c r="R7" s="16">
        <v>17.5</v>
      </c>
      <c r="S7" s="16">
        <v>17.5</v>
      </c>
      <c r="T7" s="16">
        <v>17.5</v>
      </c>
      <c r="U7" s="16">
        <v>14.3</v>
      </c>
      <c r="V7" s="16">
        <v>20.6</v>
      </c>
      <c r="W7" s="16">
        <v>12</v>
      </c>
      <c r="X7" s="16">
        <v>17.6</v>
      </c>
      <c r="Y7" s="16"/>
      <c r="Z7" s="16">
        <v>12.1</v>
      </c>
      <c r="AA7" s="16">
        <v>15.4</v>
      </c>
      <c r="AB7" s="16">
        <v>18</v>
      </c>
      <c r="AC7" s="16">
        <v>18.9</v>
      </c>
      <c r="AD7" s="16">
        <v>12.9</v>
      </c>
      <c r="AE7" s="16"/>
      <c r="AF7" s="16">
        <v>20.5</v>
      </c>
      <c r="AG7" s="16"/>
      <c r="AH7" s="16">
        <v>24.8</v>
      </c>
      <c r="AI7" s="16">
        <v>24</v>
      </c>
      <c r="AJ7" s="16">
        <v>17.6</v>
      </c>
      <c r="AK7" s="16"/>
      <c r="AL7" s="16"/>
      <c r="AM7" s="16">
        <v>17</v>
      </c>
      <c r="AN7" s="16">
        <v>17.6</v>
      </c>
      <c r="AO7" s="16">
        <v>0</v>
      </c>
      <c r="AP7" s="16"/>
      <c r="AQ7" s="16">
        <v>12.1</v>
      </c>
      <c r="AR7" s="16">
        <v>17.6</v>
      </c>
      <c r="AS7" s="16">
        <v>17.6</v>
      </c>
      <c r="AT7" s="16">
        <v>12.1</v>
      </c>
      <c r="AU7" s="16">
        <v>12.1</v>
      </c>
      <c r="AV7" s="16">
        <v>17.3</v>
      </c>
      <c r="AW7" s="16"/>
      <c r="AX7" s="16"/>
      <c r="AY7" s="16">
        <v>15.1</v>
      </c>
      <c r="AZ7" s="16">
        <v>15.4</v>
      </c>
      <c r="BA7" s="16">
        <v>14.3</v>
      </c>
      <c r="BB7" s="16"/>
      <c r="BC7" s="16">
        <v>12.1</v>
      </c>
    </row>
    <row r="8" spans="1:55" ht="12" customHeight="1">
      <c r="A8" s="3" t="s">
        <v>2</v>
      </c>
      <c r="B8" s="20">
        <f t="shared" si="0"/>
        <v>595</v>
      </c>
      <c r="C8" s="7">
        <f t="shared" si="1"/>
        <v>0.7346938775510204</v>
      </c>
      <c r="D8" s="33">
        <f t="shared" si="2"/>
        <v>49</v>
      </c>
      <c r="E8" s="16">
        <f t="shared" si="3"/>
        <v>36</v>
      </c>
      <c r="F8" s="26">
        <f t="shared" si="4"/>
        <v>16.52777777777778</v>
      </c>
      <c r="G8" s="16">
        <v>12.1</v>
      </c>
      <c r="H8" s="16">
        <v>15.4</v>
      </c>
      <c r="I8" s="16">
        <v>14.3</v>
      </c>
      <c r="J8" s="16">
        <v>15.4</v>
      </c>
      <c r="K8" s="16">
        <v>15.4</v>
      </c>
      <c r="L8" s="16"/>
      <c r="M8" s="16">
        <v>17.5</v>
      </c>
      <c r="N8" s="16">
        <v>17.5</v>
      </c>
      <c r="O8" s="16">
        <v>17.5</v>
      </c>
      <c r="P8" s="16">
        <v>17.5</v>
      </c>
      <c r="Q8" s="16">
        <v>17.5</v>
      </c>
      <c r="R8" s="16"/>
      <c r="S8" s="16">
        <v>17.5</v>
      </c>
      <c r="T8" s="16">
        <v>17.5</v>
      </c>
      <c r="U8" s="16">
        <v>17.5</v>
      </c>
      <c r="V8" s="16"/>
      <c r="W8" s="16"/>
      <c r="X8" s="16">
        <v>17.6</v>
      </c>
      <c r="Y8" s="16">
        <v>17.5</v>
      </c>
      <c r="Z8" s="16">
        <v>17.5</v>
      </c>
      <c r="AA8" s="16">
        <v>17.6</v>
      </c>
      <c r="AB8" s="16">
        <v>18</v>
      </c>
      <c r="AC8" s="16">
        <v>17.6</v>
      </c>
      <c r="AD8" s="16"/>
      <c r="AE8" s="16">
        <v>15.5</v>
      </c>
      <c r="AF8" s="16">
        <v>17.6</v>
      </c>
      <c r="AG8" s="16"/>
      <c r="AH8" s="16">
        <v>17.6</v>
      </c>
      <c r="AI8" s="16"/>
      <c r="AJ8" s="16"/>
      <c r="AK8" s="16">
        <v>17.7</v>
      </c>
      <c r="AL8" s="16">
        <v>17</v>
      </c>
      <c r="AM8" s="16"/>
      <c r="AN8" s="16">
        <v>17.7</v>
      </c>
      <c r="AO8" s="16">
        <v>17.7</v>
      </c>
      <c r="AP8" s="16">
        <v>17.7</v>
      </c>
      <c r="AQ8" s="16">
        <v>17.7</v>
      </c>
      <c r="AR8" s="16">
        <v>17.6</v>
      </c>
      <c r="AS8" s="16">
        <v>17.6</v>
      </c>
      <c r="AT8" s="16">
        <v>17.6</v>
      </c>
      <c r="AU8" s="16"/>
      <c r="AV8" s="16"/>
      <c r="AW8" s="16"/>
      <c r="AX8" s="16">
        <v>15.3</v>
      </c>
      <c r="AY8" s="16">
        <v>15.1</v>
      </c>
      <c r="AZ8" s="16">
        <v>15.4</v>
      </c>
      <c r="BA8" s="16">
        <v>10</v>
      </c>
      <c r="BB8" s="16"/>
      <c r="BC8" s="16">
        <v>11.8</v>
      </c>
    </row>
    <row r="9" spans="1:55" ht="12.75">
      <c r="A9" s="3" t="s">
        <v>9</v>
      </c>
      <c r="B9" s="20">
        <f t="shared" si="0"/>
        <v>516.2</v>
      </c>
      <c r="C9" s="7">
        <f t="shared" si="1"/>
        <v>0.673469387755102</v>
      </c>
      <c r="D9" s="33">
        <f t="shared" si="2"/>
        <v>49</v>
      </c>
      <c r="E9" s="16">
        <f t="shared" si="3"/>
        <v>33</v>
      </c>
      <c r="F9" s="26">
        <f t="shared" si="4"/>
        <v>15.642424242424244</v>
      </c>
      <c r="G9" s="16">
        <v>12.1</v>
      </c>
      <c r="H9" s="16">
        <v>14.3</v>
      </c>
      <c r="I9" s="16">
        <v>14.3</v>
      </c>
      <c r="J9" s="16">
        <v>15.4</v>
      </c>
      <c r="K9" s="16"/>
      <c r="L9" s="16">
        <v>14.3</v>
      </c>
      <c r="M9" s="16">
        <v>14.4</v>
      </c>
      <c r="N9" s="16">
        <v>14.3</v>
      </c>
      <c r="O9" s="16">
        <v>14.3</v>
      </c>
      <c r="P9" s="16">
        <v>14.3</v>
      </c>
      <c r="Q9" s="16">
        <v>17.5</v>
      </c>
      <c r="R9" s="16">
        <v>17.5</v>
      </c>
      <c r="S9" s="16">
        <v>17.5</v>
      </c>
      <c r="T9" s="16">
        <v>14.4</v>
      </c>
      <c r="U9" s="16">
        <v>17.5</v>
      </c>
      <c r="V9" s="16">
        <v>15.4</v>
      </c>
      <c r="W9" s="16">
        <v>17.6</v>
      </c>
      <c r="X9" s="16">
        <v>17.6</v>
      </c>
      <c r="Y9" s="16"/>
      <c r="Z9" s="16">
        <v>17.5</v>
      </c>
      <c r="AA9" s="16">
        <v>17.6</v>
      </c>
      <c r="AB9" s="16"/>
      <c r="AC9" s="16"/>
      <c r="AD9" s="16"/>
      <c r="AE9" s="16">
        <v>13</v>
      </c>
      <c r="AF9" s="16">
        <v>17.6</v>
      </c>
      <c r="AG9" s="16">
        <v>18.9</v>
      </c>
      <c r="AH9" s="16"/>
      <c r="AI9" s="16"/>
      <c r="AJ9" s="16"/>
      <c r="AK9" s="16">
        <v>17.7</v>
      </c>
      <c r="AL9" s="16">
        <v>30</v>
      </c>
      <c r="AM9" s="16"/>
      <c r="AN9" s="16"/>
      <c r="AO9" s="16">
        <v>17.7</v>
      </c>
      <c r="AP9" s="16">
        <v>17.7</v>
      </c>
      <c r="AQ9" s="16"/>
      <c r="AR9" s="16"/>
      <c r="AS9" s="16">
        <v>13.5</v>
      </c>
      <c r="AT9" s="16"/>
      <c r="AU9" s="16"/>
      <c r="AV9" s="16">
        <v>12</v>
      </c>
      <c r="AW9" s="16"/>
      <c r="AX9" s="16">
        <v>12</v>
      </c>
      <c r="AY9" s="16">
        <v>12</v>
      </c>
      <c r="AZ9" s="16">
        <v>12.1</v>
      </c>
      <c r="BA9" s="16">
        <v>12.1</v>
      </c>
      <c r="BB9" s="16">
        <v>12.1</v>
      </c>
      <c r="BC9" s="16"/>
    </row>
    <row r="10" spans="1:55" ht="12.75">
      <c r="A10" s="3" t="s">
        <v>8</v>
      </c>
      <c r="B10" s="20">
        <f t="shared" si="0"/>
        <v>505.90000000000026</v>
      </c>
      <c r="C10" s="7">
        <f t="shared" si="1"/>
        <v>0.7959183673469388</v>
      </c>
      <c r="D10" s="33">
        <f t="shared" si="2"/>
        <v>49</v>
      </c>
      <c r="E10" s="16">
        <f t="shared" si="3"/>
        <v>39</v>
      </c>
      <c r="F10" s="26">
        <f t="shared" si="4"/>
        <v>12.971794871794879</v>
      </c>
      <c r="G10" s="16">
        <v>12.1</v>
      </c>
      <c r="H10" s="16">
        <v>14.3</v>
      </c>
      <c r="I10" s="16">
        <v>14.3</v>
      </c>
      <c r="J10" s="16">
        <v>12.1</v>
      </c>
      <c r="K10" s="16">
        <v>12.1</v>
      </c>
      <c r="L10" s="16"/>
      <c r="M10" s="16">
        <v>12.1</v>
      </c>
      <c r="N10" s="16">
        <v>14.3</v>
      </c>
      <c r="O10" s="16">
        <v>14.3</v>
      </c>
      <c r="P10" s="16">
        <v>14.3</v>
      </c>
      <c r="Q10" s="16">
        <v>14.3</v>
      </c>
      <c r="R10" s="16">
        <v>12.1</v>
      </c>
      <c r="S10" s="16">
        <v>12.1</v>
      </c>
      <c r="T10" s="16"/>
      <c r="U10" s="16">
        <v>14.3</v>
      </c>
      <c r="V10" s="16"/>
      <c r="W10" s="16">
        <v>14.3</v>
      </c>
      <c r="X10" s="16">
        <v>12.1</v>
      </c>
      <c r="Y10" s="16">
        <v>15.4</v>
      </c>
      <c r="Z10" s="16">
        <v>12.1</v>
      </c>
      <c r="AA10" s="16"/>
      <c r="AB10" s="16"/>
      <c r="AC10" s="16">
        <v>17.6</v>
      </c>
      <c r="AD10" s="16"/>
      <c r="AE10" s="16"/>
      <c r="AF10" s="16">
        <v>14.3</v>
      </c>
      <c r="AG10" s="16">
        <v>10</v>
      </c>
      <c r="AH10" s="16">
        <v>14.3</v>
      </c>
      <c r="AI10" s="16">
        <v>16</v>
      </c>
      <c r="AJ10" s="16">
        <v>12.1</v>
      </c>
      <c r="AK10" s="16"/>
      <c r="AL10" s="16">
        <v>13</v>
      </c>
      <c r="AM10" s="16">
        <v>13</v>
      </c>
      <c r="AN10" s="16">
        <v>12.1</v>
      </c>
      <c r="AO10" s="16">
        <v>12.1</v>
      </c>
      <c r="AP10" s="16">
        <v>12.1</v>
      </c>
      <c r="AQ10" s="16">
        <v>12.1</v>
      </c>
      <c r="AR10" s="16">
        <v>12.1</v>
      </c>
      <c r="AS10" s="16"/>
      <c r="AT10" s="16"/>
      <c r="AU10" s="16">
        <v>12.1</v>
      </c>
      <c r="AV10" s="16">
        <v>12</v>
      </c>
      <c r="AW10" s="16">
        <v>12</v>
      </c>
      <c r="AX10" s="16">
        <v>12</v>
      </c>
      <c r="AY10" s="16">
        <v>12</v>
      </c>
      <c r="AZ10" s="16">
        <v>12.1</v>
      </c>
      <c r="BA10" s="16">
        <v>12.1</v>
      </c>
      <c r="BB10" s="16">
        <v>12.1</v>
      </c>
      <c r="BC10" s="16">
        <v>12.1</v>
      </c>
    </row>
    <row r="11" spans="1:55" ht="12.75">
      <c r="A11" s="3" t="s">
        <v>7</v>
      </c>
      <c r="B11" s="20">
        <f t="shared" si="0"/>
        <v>467.8000000000001</v>
      </c>
      <c r="C11" s="7">
        <f t="shared" si="1"/>
        <v>0.5510204081632653</v>
      </c>
      <c r="D11" s="33">
        <f t="shared" si="2"/>
        <v>49</v>
      </c>
      <c r="E11" s="16">
        <f t="shared" si="3"/>
        <v>27</v>
      </c>
      <c r="F11" s="26">
        <f t="shared" si="4"/>
        <v>17.32592592592593</v>
      </c>
      <c r="G11" s="16"/>
      <c r="H11" s="16"/>
      <c r="I11" s="16"/>
      <c r="J11" s="16"/>
      <c r="K11" s="16">
        <v>14.3</v>
      </c>
      <c r="L11" s="16"/>
      <c r="M11" s="16">
        <v>14.4</v>
      </c>
      <c r="N11" s="16"/>
      <c r="O11" s="16">
        <v>20</v>
      </c>
      <c r="P11" s="16">
        <v>20</v>
      </c>
      <c r="Q11" s="16">
        <v>22</v>
      </c>
      <c r="R11" s="16"/>
      <c r="S11" s="16"/>
      <c r="T11" s="16">
        <v>20</v>
      </c>
      <c r="U11" s="16">
        <v>22</v>
      </c>
      <c r="V11" s="16"/>
      <c r="W11" s="16"/>
      <c r="X11" s="16"/>
      <c r="Y11" s="16">
        <v>15.4</v>
      </c>
      <c r="Z11" s="16"/>
      <c r="AA11" s="16"/>
      <c r="AB11" s="16">
        <v>17.6</v>
      </c>
      <c r="AC11" s="16">
        <v>17.6</v>
      </c>
      <c r="AD11" s="16"/>
      <c r="AE11" s="16">
        <v>15.5</v>
      </c>
      <c r="AF11" s="16">
        <v>20</v>
      </c>
      <c r="AG11" s="16">
        <v>18.9</v>
      </c>
      <c r="AH11" s="16"/>
      <c r="AI11" s="16"/>
      <c r="AJ11" s="16"/>
      <c r="AK11" s="16">
        <v>20</v>
      </c>
      <c r="AL11" s="16">
        <v>20</v>
      </c>
      <c r="AM11" s="16">
        <v>20</v>
      </c>
      <c r="AN11" s="16">
        <v>24</v>
      </c>
      <c r="AO11" s="16"/>
      <c r="AP11" s="16">
        <v>20</v>
      </c>
      <c r="AQ11" s="16"/>
      <c r="AR11" s="16">
        <v>12.1</v>
      </c>
      <c r="AS11" s="16">
        <v>17.6</v>
      </c>
      <c r="AT11" s="16">
        <v>12.1</v>
      </c>
      <c r="AU11" s="16">
        <v>18</v>
      </c>
      <c r="AV11" s="16">
        <v>15.1</v>
      </c>
      <c r="AW11" s="16">
        <v>15.1</v>
      </c>
      <c r="AX11" s="16">
        <v>12</v>
      </c>
      <c r="AY11" s="16">
        <v>12</v>
      </c>
      <c r="AZ11" s="16"/>
      <c r="BA11" s="16">
        <v>12.1</v>
      </c>
      <c r="BB11" s="16"/>
      <c r="BC11" s="16"/>
    </row>
    <row r="12" spans="1:55" ht="12.75">
      <c r="A12" s="3" t="s">
        <v>3</v>
      </c>
      <c r="B12" s="20">
        <f t="shared" si="0"/>
        <v>333.00000000000006</v>
      </c>
      <c r="C12" s="7">
        <f t="shared" si="1"/>
        <v>0.46938775510204084</v>
      </c>
      <c r="D12" s="33">
        <f t="shared" si="2"/>
        <v>49</v>
      </c>
      <c r="E12" s="16">
        <f t="shared" si="3"/>
        <v>23</v>
      </c>
      <c r="F12" s="26">
        <f t="shared" si="4"/>
        <v>14.47826086956522</v>
      </c>
      <c r="G12" s="16">
        <v>12.1</v>
      </c>
      <c r="H12" s="16">
        <v>12.1</v>
      </c>
      <c r="I12" s="16">
        <v>12.1</v>
      </c>
      <c r="J12" s="16"/>
      <c r="K12" s="16">
        <v>12.1</v>
      </c>
      <c r="L12" s="16"/>
      <c r="M12" s="16">
        <v>14.4</v>
      </c>
      <c r="N12" s="16"/>
      <c r="O12" s="16"/>
      <c r="P12" s="16"/>
      <c r="Q12" s="16"/>
      <c r="R12" s="16">
        <v>12.1</v>
      </c>
      <c r="S12" s="16">
        <v>12.1</v>
      </c>
      <c r="T12" s="16"/>
      <c r="U12" s="16">
        <v>15.4</v>
      </c>
      <c r="V12" s="16">
        <v>15.4</v>
      </c>
      <c r="W12" s="16">
        <v>15.4</v>
      </c>
      <c r="X12" s="16">
        <v>0</v>
      </c>
      <c r="Y12" s="16">
        <v>14.3</v>
      </c>
      <c r="Z12" s="16"/>
      <c r="AA12" s="16"/>
      <c r="AB12" s="16"/>
      <c r="AC12" s="16">
        <v>17.6</v>
      </c>
      <c r="AD12" s="16"/>
      <c r="AE12" s="16"/>
      <c r="AF12" s="16"/>
      <c r="AG12" s="16">
        <v>18.9</v>
      </c>
      <c r="AH12" s="16">
        <v>24.8</v>
      </c>
      <c r="AI12" s="16">
        <v>24</v>
      </c>
      <c r="AJ12" s="16"/>
      <c r="AK12" s="16"/>
      <c r="AL12" s="16"/>
      <c r="AM12" s="16">
        <v>17</v>
      </c>
      <c r="AN12" s="16">
        <v>17.5</v>
      </c>
      <c r="AO12" s="16">
        <v>17.5</v>
      </c>
      <c r="AP12" s="16"/>
      <c r="AQ12" s="16"/>
      <c r="AR12" s="16"/>
      <c r="AS12" s="16">
        <v>12.1</v>
      </c>
      <c r="AT12" s="16">
        <v>12.1</v>
      </c>
      <c r="AU12" s="16"/>
      <c r="AV12" s="16">
        <v>12</v>
      </c>
      <c r="AW12" s="16"/>
      <c r="AX12" s="16">
        <v>12</v>
      </c>
      <c r="AY12" s="16"/>
      <c r="AZ12" s="16"/>
      <c r="BA12" s="16"/>
      <c r="BB12" s="16"/>
      <c r="BC12" s="16"/>
    </row>
    <row r="13" spans="1:55" ht="12.75">
      <c r="A13" s="3" t="s">
        <v>11</v>
      </c>
      <c r="B13" s="20">
        <f t="shared" si="0"/>
        <v>250.69999999999996</v>
      </c>
      <c r="C13" s="7">
        <f t="shared" si="1"/>
        <v>0.46938775510204084</v>
      </c>
      <c r="D13" s="33">
        <f t="shared" si="2"/>
        <v>49</v>
      </c>
      <c r="E13" s="16">
        <f t="shared" si="3"/>
        <v>23</v>
      </c>
      <c r="F13" s="26">
        <f t="shared" si="4"/>
        <v>10.899999999999999</v>
      </c>
      <c r="G13" s="16">
        <v>14.1</v>
      </c>
      <c r="H13" s="16">
        <v>12.1</v>
      </c>
      <c r="I13" s="16">
        <v>16.4</v>
      </c>
      <c r="J13" s="16">
        <v>12.1</v>
      </c>
      <c r="K13" s="16">
        <v>12.1</v>
      </c>
      <c r="L13" s="16">
        <v>12.1</v>
      </c>
      <c r="M13" s="16"/>
      <c r="N13" s="16"/>
      <c r="O13" s="16">
        <v>8</v>
      </c>
      <c r="P13" s="16"/>
      <c r="Q13" s="16">
        <v>10.5</v>
      </c>
      <c r="R13" s="16"/>
      <c r="S13" s="16"/>
      <c r="T13" s="16"/>
      <c r="U13" s="16"/>
      <c r="V13" s="16"/>
      <c r="W13" s="16"/>
      <c r="X13" s="16"/>
      <c r="Y13" s="16">
        <v>0</v>
      </c>
      <c r="Z13" s="16"/>
      <c r="AA13" s="16"/>
      <c r="AB13" s="16"/>
      <c r="AC13" s="16"/>
      <c r="AD13" s="16"/>
      <c r="AE13" s="16"/>
      <c r="AF13" s="16"/>
      <c r="AG13" s="16">
        <v>5.5</v>
      </c>
      <c r="AH13" s="16">
        <v>8</v>
      </c>
      <c r="AI13" s="16"/>
      <c r="AJ13" s="16">
        <v>8.2</v>
      </c>
      <c r="AK13" s="16">
        <v>12.1</v>
      </c>
      <c r="AL13" s="16"/>
      <c r="AM13" s="16"/>
      <c r="AN13" s="16"/>
      <c r="AO13" s="16"/>
      <c r="AP13" s="16"/>
      <c r="AQ13" s="16"/>
      <c r="AR13" s="16">
        <v>11</v>
      </c>
      <c r="AS13" s="16">
        <v>12.1</v>
      </c>
      <c r="AT13" s="16">
        <v>12.1</v>
      </c>
      <c r="AU13" s="16">
        <v>12.1</v>
      </c>
      <c r="AV13" s="16">
        <v>12</v>
      </c>
      <c r="AW13" s="16">
        <v>12</v>
      </c>
      <c r="AX13" s="16">
        <v>12</v>
      </c>
      <c r="AY13" s="16">
        <v>12</v>
      </c>
      <c r="AZ13" s="16"/>
      <c r="BA13" s="16">
        <v>12.1</v>
      </c>
      <c r="BB13" s="16"/>
      <c r="BC13" s="16">
        <v>12.1</v>
      </c>
    </row>
    <row r="14" spans="1:55" ht="12.75">
      <c r="A14" s="3" t="s">
        <v>0</v>
      </c>
      <c r="B14" s="20">
        <f t="shared" si="0"/>
        <v>0</v>
      </c>
      <c r="C14" s="7">
        <f t="shared" si="1"/>
        <v>0.02040816326530612</v>
      </c>
      <c r="D14" s="33">
        <f t="shared" si="2"/>
        <v>49</v>
      </c>
      <c r="E14" s="16">
        <f t="shared" si="3"/>
        <v>1</v>
      </c>
      <c r="F14" s="26">
        <f t="shared" si="4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>
        <v>0</v>
      </c>
      <c r="BC14" s="16"/>
    </row>
    <row r="15" spans="1:55" s="27" customFormat="1" ht="12.75">
      <c r="A15" s="29" t="s">
        <v>25</v>
      </c>
      <c r="B15" s="29" t="s">
        <v>25</v>
      </c>
      <c r="C15" s="29" t="s">
        <v>25</v>
      </c>
      <c r="D15" s="29" t="s">
        <v>25</v>
      </c>
      <c r="E15" s="29" t="s">
        <v>25</v>
      </c>
      <c r="F15" s="29" t="s">
        <v>25</v>
      </c>
      <c r="G15" s="42">
        <f aca="true" t="shared" si="5" ref="G15:AI15">COUNT(G4:G14)</f>
        <v>9</v>
      </c>
      <c r="H15" s="42">
        <f t="shared" si="5"/>
        <v>9</v>
      </c>
      <c r="I15" s="42">
        <f t="shared" si="5"/>
        <v>7</v>
      </c>
      <c r="J15" s="42">
        <f t="shared" si="5"/>
        <v>8</v>
      </c>
      <c r="K15" s="42">
        <f t="shared" si="5"/>
        <v>9</v>
      </c>
      <c r="L15" s="42">
        <f t="shared" si="5"/>
        <v>5</v>
      </c>
      <c r="M15" s="42">
        <f t="shared" si="5"/>
        <v>8</v>
      </c>
      <c r="N15" s="42">
        <f t="shared" si="5"/>
        <v>5</v>
      </c>
      <c r="O15" s="42">
        <f t="shared" si="5"/>
        <v>9</v>
      </c>
      <c r="P15" s="42">
        <f t="shared" si="5"/>
        <v>7</v>
      </c>
      <c r="Q15" s="42">
        <f t="shared" si="5"/>
        <v>9</v>
      </c>
      <c r="R15" s="42">
        <f t="shared" si="5"/>
        <v>7</v>
      </c>
      <c r="S15" s="42">
        <f t="shared" si="5"/>
        <v>7</v>
      </c>
      <c r="T15" s="42">
        <f t="shared" si="5"/>
        <v>6</v>
      </c>
      <c r="U15" s="42">
        <f t="shared" si="5"/>
        <v>8</v>
      </c>
      <c r="V15" s="42">
        <f t="shared" si="5"/>
        <v>6</v>
      </c>
      <c r="W15" s="42">
        <f t="shared" si="5"/>
        <v>7</v>
      </c>
      <c r="X15" s="42">
        <f t="shared" si="5"/>
        <v>7</v>
      </c>
      <c r="Y15" s="42">
        <f t="shared" si="5"/>
        <v>7</v>
      </c>
      <c r="Z15" s="42">
        <f t="shared" si="5"/>
        <v>5</v>
      </c>
      <c r="AA15" s="42">
        <f t="shared" si="5"/>
        <v>6</v>
      </c>
      <c r="AB15" s="42">
        <f t="shared" si="5"/>
        <v>5</v>
      </c>
      <c r="AC15" s="42">
        <f t="shared" si="5"/>
        <v>8</v>
      </c>
      <c r="AD15" s="42">
        <f t="shared" si="5"/>
        <v>4</v>
      </c>
      <c r="AE15" s="42">
        <f t="shared" si="5"/>
        <v>6</v>
      </c>
      <c r="AF15" s="42">
        <f t="shared" si="5"/>
        <v>8</v>
      </c>
      <c r="AG15" s="42">
        <f>COUNT(AG4:AG14)</f>
        <v>8</v>
      </c>
      <c r="AH15" s="42">
        <f>COUNT(AH4:AH14)</f>
        <v>7</v>
      </c>
      <c r="AI15" s="42">
        <f t="shared" si="5"/>
        <v>6</v>
      </c>
      <c r="AJ15" s="42">
        <f aca="true" t="shared" si="6" ref="AJ15:AP15">COUNT(AJ4:AJ14)</f>
        <v>6</v>
      </c>
      <c r="AK15" s="42">
        <f t="shared" si="6"/>
        <v>7</v>
      </c>
      <c r="AL15" s="42">
        <f t="shared" si="6"/>
        <v>7</v>
      </c>
      <c r="AM15" s="42">
        <f t="shared" si="6"/>
        <v>6</v>
      </c>
      <c r="AN15" s="42">
        <f t="shared" si="6"/>
        <v>6</v>
      </c>
      <c r="AO15" s="42">
        <f t="shared" si="6"/>
        <v>7</v>
      </c>
      <c r="AP15" s="42">
        <f t="shared" si="6"/>
        <v>6</v>
      </c>
      <c r="AQ15" s="42">
        <f aca="true" t="shared" si="7" ref="AQ15:AW15">COUNT(AQ4:AQ14)</f>
        <v>4</v>
      </c>
      <c r="AR15" s="42">
        <f t="shared" si="7"/>
        <v>8</v>
      </c>
      <c r="AS15" s="42">
        <f t="shared" si="7"/>
        <v>8</v>
      </c>
      <c r="AT15" s="42">
        <f t="shared" si="7"/>
        <v>8</v>
      </c>
      <c r="AU15" s="42">
        <f t="shared" si="7"/>
        <v>5</v>
      </c>
      <c r="AV15" s="42">
        <f t="shared" si="7"/>
        <v>9</v>
      </c>
      <c r="AW15" s="42">
        <f t="shared" si="7"/>
        <v>6</v>
      </c>
      <c r="AX15" s="42">
        <f aca="true" t="shared" si="8" ref="AX15:BC15">COUNT(AX4:AX14)</f>
        <v>9</v>
      </c>
      <c r="AY15" s="42">
        <f t="shared" si="8"/>
        <v>8</v>
      </c>
      <c r="AZ15" s="42">
        <f t="shared" si="8"/>
        <v>6</v>
      </c>
      <c r="BA15" s="42">
        <f t="shared" si="8"/>
        <v>8</v>
      </c>
      <c r="BB15" s="42">
        <f t="shared" si="8"/>
        <v>5</v>
      </c>
      <c r="BC15" s="42">
        <f t="shared" si="8"/>
        <v>6</v>
      </c>
    </row>
    <row r="16" spans="1:55" ht="12.75">
      <c r="A16" s="28">
        <f>E18/COUNT(G16:BB16)</f>
        <v>6.916666666666667</v>
      </c>
      <c r="B16" s="48">
        <f>AVERAGE(B4:B13)</f>
        <v>532.7700000000001</v>
      </c>
      <c r="C16" s="49">
        <f>AVERAGE(C4:C13)</f>
        <v>0.6877551020408162</v>
      </c>
      <c r="D16" s="48">
        <f>AVERAGE(D4:D12)</f>
        <v>49</v>
      </c>
      <c r="E16" s="48">
        <f>AVERAGE(E4:E13)</f>
        <v>33.7</v>
      </c>
      <c r="F16" s="48">
        <f>AVERAGE(F4:F13)</f>
        <v>15.627809721452355</v>
      </c>
      <c r="G16">
        <f aca="true" t="shared" si="9" ref="G16:AI16">IF(G15=0,"",G15)</f>
        <v>9</v>
      </c>
      <c r="H16">
        <f t="shared" si="9"/>
        <v>9</v>
      </c>
      <c r="I16">
        <f t="shared" si="9"/>
        <v>7</v>
      </c>
      <c r="J16">
        <f t="shared" si="9"/>
        <v>8</v>
      </c>
      <c r="K16">
        <f t="shared" si="9"/>
        <v>9</v>
      </c>
      <c r="L16">
        <f t="shared" si="9"/>
        <v>5</v>
      </c>
      <c r="M16">
        <f t="shared" si="9"/>
        <v>8</v>
      </c>
      <c r="N16">
        <f t="shared" si="9"/>
        <v>5</v>
      </c>
      <c r="O16">
        <f t="shared" si="9"/>
        <v>9</v>
      </c>
      <c r="P16">
        <f t="shared" si="9"/>
        <v>7</v>
      </c>
      <c r="Q16">
        <f t="shared" si="9"/>
        <v>9</v>
      </c>
      <c r="R16">
        <f t="shared" si="9"/>
        <v>7</v>
      </c>
      <c r="S16">
        <f t="shared" si="9"/>
        <v>7</v>
      </c>
      <c r="T16">
        <f t="shared" si="9"/>
        <v>6</v>
      </c>
      <c r="U16">
        <f t="shared" si="9"/>
        <v>8</v>
      </c>
      <c r="V16">
        <f>IF(V15=0,"",V15)</f>
        <v>6</v>
      </c>
      <c r="W16">
        <f>IF(W15=0,"",W15)</f>
        <v>7</v>
      </c>
      <c r="X16">
        <f>IF(X15=0,"",X15)</f>
        <v>7</v>
      </c>
      <c r="Y16">
        <f t="shared" si="9"/>
        <v>7</v>
      </c>
      <c r="Z16">
        <f aca="true" t="shared" si="10" ref="Z16:AF16">IF(Z15=0,"",Z15)</f>
        <v>5</v>
      </c>
      <c r="AA16">
        <f t="shared" si="10"/>
        <v>6</v>
      </c>
      <c r="AB16">
        <f t="shared" si="10"/>
        <v>5</v>
      </c>
      <c r="AC16">
        <f t="shared" si="10"/>
        <v>8</v>
      </c>
      <c r="AD16">
        <f t="shared" si="10"/>
        <v>4</v>
      </c>
      <c r="AE16">
        <f t="shared" si="10"/>
        <v>6</v>
      </c>
      <c r="AF16">
        <f t="shared" si="10"/>
        <v>8</v>
      </c>
      <c r="AG16">
        <f>IF(AG15=0,"",AG15)</f>
        <v>8</v>
      </c>
      <c r="AH16">
        <f>IF(AH15=0,"",AH15)</f>
        <v>7</v>
      </c>
      <c r="AI16">
        <f t="shared" si="9"/>
        <v>6</v>
      </c>
      <c r="AJ16">
        <f aca="true" t="shared" si="11" ref="AJ16:AP16">IF(AJ15=0,"",AJ15)</f>
        <v>6</v>
      </c>
      <c r="AK16">
        <f t="shared" si="11"/>
        <v>7</v>
      </c>
      <c r="AL16">
        <f t="shared" si="11"/>
        <v>7</v>
      </c>
      <c r="AM16">
        <f t="shared" si="11"/>
        <v>6</v>
      </c>
      <c r="AN16">
        <f t="shared" si="11"/>
        <v>6</v>
      </c>
      <c r="AO16">
        <f t="shared" si="11"/>
        <v>7</v>
      </c>
      <c r="AP16">
        <f t="shared" si="11"/>
        <v>6</v>
      </c>
      <c r="AQ16">
        <f aca="true" t="shared" si="12" ref="AQ16:AW16">IF(AQ15=0,"",AQ15)</f>
        <v>4</v>
      </c>
      <c r="AR16">
        <f t="shared" si="12"/>
        <v>8</v>
      </c>
      <c r="AS16">
        <f t="shared" si="12"/>
        <v>8</v>
      </c>
      <c r="AT16">
        <f t="shared" si="12"/>
        <v>8</v>
      </c>
      <c r="AU16">
        <f t="shared" si="12"/>
        <v>5</v>
      </c>
      <c r="AV16">
        <f t="shared" si="12"/>
        <v>9</v>
      </c>
      <c r="AW16">
        <f t="shared" si="12"/>
        <v>6</v>
      </c>
      <c r="AX16">
        <f aca="true" t="shared" si="13" ref="AX16:BC16">IF(AX15=0,"",AX15)</f>
        <v>9</v>
      </c>
      <c r="AY16">
        <f t="shared" si="13"/>
        <v>8</v>
      </c>
      <c r="AZ16">
        <f t="shared" si="13"/>
        <v>6</v>
      </c>
      <c r="BA16">
        <f t="shared" si="13"/>
        <v>8</v>
      </c>
      <c r="BB16">
        <f t="shared" si="13"/>
        <v>5</v>
      </c>
      <c r="BC16">
        <f t="shared" si="13"/>
        <v>6</v>
      </c>
    </row>
    <row r="17" ht="12.75" hidden="1"/>
    <row r="18" ht="12.75" hidden="1">
      <c r="E18" s="27">
        <f>SUM(G15:BB15)</f>
        <v>332</v>
      </c>
    </row>
    <row r="19" ht="12.75" hidden="1">
      <c r="E19" s="47">
        <f>SUM(E4:E14)</f>
        <v>338</v>
      </c>
    </row>
    <row r="21" spans="7:55" ht="12.75">
      <c r="G21" s="47">
        <f>SUM(G4:G14)</f>
        <v>110.89999999999998</v>
      </c>
      <c r="H21" s="47">
        <f aca="true" t="shared" si="14" ref="H21:BC21">SUM(H4:H14)</f>
        <v>126.49999999999999</v>
      </c>
      <c r="I21" s="47">
        <f t="shared" si="14"/>
        <v>97.79999999999998</v>
      </c>
      <c r="J21" s="47">
        <f t="shared" si="14"/>
        <v>113.3</v>
      </c>
      <c r="K21" s="47">
        <f t="shared" si="14"/>
        <v>123.19999999999999</v>
      </c>
      <c r="L21" s="47">
        <f t="shared" si="14"/>
        <v>67.1</v>
      </c>
      <c r="M21" s="47">
        <f t="shared" si="14"/>
        <v>122.20000000000002</v>
      </c>
      <c r="N21" s="47">
        <f t="shared" si="14"/>
        <v>82.39999999999999</v>
      </c>
      <c r="O21" s="47">
        <f t="shared" si="14"/>
        <v>140</v>
      </c>
      <c r="P21" s="47">
        <f t="shared" si="14"/>
        <v>114.8</v>
      </c>
      <c r="Q21" s="47">
        <f t="shared" si="14"/>
        <v>154.2</v>
      </c>
      <c r="R21" s="47">
        <f t="shared" si="14"/>
        <v>114.1</v>
      </c>
      <c r="S21" s="47">
        <f t="shared" si="14"/>
        <v>108.6</v>
      </c>
      <c r="T21" s="47">
        <f t="shared" si="14"/>
        <v>108.9</v>
      </c>
      <c r="U21" s="47">
        <f t="shared" si="14"/>
        <v>143.5</v>
      </c>
      <c r="V21" s="47">
        <f t="shared" si="14"/>
        <v>121</v>
      </c>
      <c r="W21" s="47">
        <f t="shared" si="14"/>
        <v>119.50000000000001</v>
      </c>
      <c r="X21" s="47">
        <f t="shared" si="14"/>
        <v>103.5</v>
      </c>
      <c r="Y21" s="47">
        <f t="shared" si="14"/>
        <v>105.10000000000001</v>
      </c>
      <c r="Z21" s="47">
        <f t="shared" si="14"/>
        <v>84.19999999999999</v>
      </c>
      <c r="AA21" s="47">
        <f t="shared" si="14"/>
        <v>107.80000000000001</v>
      </c>
      <c r="AB21" s="47">
        <f t="shared" si="14"/>
        <v>71.2</v>
      </c>
      <c r="AC21" s="47">
        <f t="shared" si="14"/>
        <v>145.09999999999997</v>
      </c>
      <c r="AD21" s="47">
        <f t="shared" si="14"/>
        <v>56.699999999999996</v>
      </c>
      <c r="AE21" s="47">
        <f t="shared" si="14"/>
        <v>92</v>
      </c>
      <c r="AF21" s="47">
        <f t="shared" si="14"/>
        <v>147.2</v>
      </c>
      <c r="AG21" s="47">
        <f t="shared" si="14"/>
        <v>135</v>
      </c>
      <c r="AH21" s="47">
        <f t="shared" si="14"/>
        <v>139.1</v>
      </c>
      <c r="AI21" s="47">
        <f t="shared" si="14"/>
        <v>121</v>
      </c>
      <c r="AJ21" s="47">
        <f t="shared" si="14"/>
        <v>118.60000000000001</v>
      </c>
      <c r="AK21" s="47">
        <f t="shared" si="14"/>
        <v>127.9</v>
      </c>
      <c r="AL21" s="47">
        <f t="shared" si="14"/>
        <v>152</v>
      </c>
      <c r="AM21" s="47">
        <f t="shared" si="14"/>
        <v>101</v>
      </c>
      <c r="AN21" s="47">
        <f t="shared" si="14"/>
        <v>106.6</v>
      </c>
      <c r="AO21" s="47">
        <f t="shared" si="14"/>
        <v>100.39999999999999</v>
      </c>
      <c r="AP21" s="47">
        <f t="shared" si="14"/>
        <v>110.2</v>
      </c>
      <c r="AQ21" s="47">
        <f t="shared" si="14"/>
        <v>66.89999999999999</v>
      </c>
      <c r="AR21" s="47">
        <f t="shared" si="14"/>
        <v>116.5</v>
      </c>
      <c r="AS21" s="47">
        <f t="shared" si="14"/>
        <v>125.69999999999999</v>
      </c>
      <c r="AT21" s="47">
        <f t="shared" si="14"/>
        <v>116.19999999999999</v>
      </c>
      <c r="AU21" s="47">
        <f t="shared" si="14"/>
        <v>76.3</v>
      </c>
      <c r="AV21" s="47">
        <f t="shared" si="14"/>
        <v>129.5</v>
      </c>
      <c r="AW21" s="47">
        <f t="shared" si="14"/>
        <v>79.1</v>
      </c>
      <c r="AX21" s="47">
        <f t="shared" si="14"/>
        <v>117.9</v>
      </c>
      <c r="AY21" s="47">
        <f t="shared" si="14"/>
        <v>105.30000000000001</v>
      </c>
      <c r="AZ21" s="47">
        <f t="shared" si="14"/>
        <v>82.49999999999999</v>
      </c>
      <c r="BA21" s="47">
        <f t="shared" si="14"/>
        <v>99.1</v>
      </c>
      <c r="BB21" s="47">
        <f t="shared" si="14"/>
        <v>48.4</v>
      </c>
      <c r="BC21" s="47">
        <f t="shared" si="14"/>
        <v>71.7</v>
      </c>
    </row>
    <row r="22" spans="7:55" ht="12.75">
      <c r="G22" s="47">
        <f>G21</f>
        <v>110.89999999999998</v>
      </c>
      <c r="H22" s="47">
        <f aca="true" t="shared" si="15" ref="H22:BC22">G22+H21</f>
        <v>237.39999999999998</v>
      </c>
      <c r="I22" s="47">
        <f t="shared" si="15"/>
        <v>335.19999999999993</v>
      </c>
      <c r="J22" s="47">
        <f t="shared" si="15"/>
        <v>448.49999999999994</v>
      </c>
      <c r="K22" s="47">
        <f t="shared" si="15"/>
        <v>571.6999999999999</v>
      </c>
      <c r="L22" s="47">
        <f t="shared" si="15"/>
        <v>638.8</v>
      </c>
      <c r="M22" s="47">
        <f t="shared" si="15"/>
        <v>761</v>
      </c>
      <c r="N22" s="47">
        <f t="shared" si="15"/>
        <v>843.4</v>
      </c>
      <c r="O22" s="47">
        <f t="shared" si="15"/>
        <v>983.4</v>
      </c>
      <c r="P22" s="47">
        <f t="shared" si="15"/>
        <v>1098.2</v>
      </c>
      <c r="Q22" s="47">
        <f t="shared" si="15"/>
        <v>1252.4</v>
      </c>
      <c r="R22" s="47">
        <f t="shared" si="15"/>
        <v>1366.5</v>
      </c>
      <c r="S22" s="47">
        <f t="shared" si="15"/>
        <v>1475.1</v>
      </c>
      <c r="T22" s="47">
        <f t="shared" si="15"/>
        <v>1584</v>
      </c>
      <c r="U22" s="47">
        <f t="shared" si="15"/>
        <v>1727.5</v>
      </c>
      <c r="V22" s="47">
        <f t="shared" si="15"/>
        <v>1848.5</v>
      </c>
      <c r="W22" s="47">
        <f t="shared" si="15"/>
        <v>1968</v>
      </c>
      <c r="X22" s="47">
        <f t="shared" si="15"/>
        <v>2071.5</v>
      </c>
      <c r="Y22" s="47">
        <f t="shared" si="15"/>
        <v>2176.6</v>
      </c>
      <c r="Z22" s="47">
        <f t="shared" si="15"/>
        <v>2260.7999999999997</v>
      </c>
      <c r="AA22" s="47">
        <f t="shared" si="15"/>
        <v>2368.6</v>
      </c>
      <c r="AB22" s="47">
        <f t="shared" si="15"/>
        <v>2439.7999999999997</v>
      </c>
      <c r="AC22" s="47">
        <f t="shared" si="15"/>
        <v>2584.8999999999996</v>
      </c>
      <c r="AD22" s="47">
        <f t="shared" si="15"/>
        <v>2641.5999999999995</v>
      </c>
      <c r="AE22" s="47">
        <f t="shared" si="15"/>
        <v>2733.5999999999995</v>
      </c>
      <c r="AF22" s="47">
        <f t="shared" si="15"/>
        <v>2880.7999999999993</v>
      </c>
      <c r="AG22" s="47">
        <f t="shared" si="15"/>
        <v>3015.7999999999993</v>
      </c>
      <c r="AH22" s="47">
        <f t="shared" si="15"/>
        <v>3154.899999999999</v>
      </c>
      <c r="AI22" s="47">
        <f t="shared" si="15"/>
        <v>3275.899999999999</v>
      </c>
      <c r="AJ22" s="47">
        <f t="shared" si="15"/>
        <v>3394.499999999999</v>
      </c>
      <c r="AK22" s="47">
        <f t="shared" si="15"/>
        <v>3522.399999999999</v>
      </c>
      <c r="AL22" s="47">
        <f t="shared" si="15"/>
        <v>3674.399999999999</v>
      </c>
      <c r="AM22" s="47">
        <f t="shared" si="15"/>
        <v>3775.399999999999</v>
      </c>
      <c r="AN22" s="47">
        <f t="shared" si="15"/>
        <v>3881.999999999999</v>
      </c>
      <c r="AO22" s="47">
        <f t="shared" si="15"/>
        <v>3982.399999999999</v>
      </c>
      <c r="AP22" s="47">
        <f t="shared" si="15"/>
        <v>4092.599999999999</v>
      </c>
      <c r="AQ22" s="47">
        <f t="shared" si="15"/>
        <v>4159.499999999999</v>
      </c>
      <c r="AR22" s="47">
        <f t="shared" si="15"/>
        <v>4275.999999999999</v>
      </c>
      <c r="AS22" s="47">
        <f t="shared" si="15"/>
        <v>4401.699999999999</v>
      </c>
      <c r="AT22" s="47">
        <f t="shared" si="15"/>
        <v>4517.899999999999</v>
      </c>
      <c r="AU22" s="47">
        <f t="shared" si="15"/>
        <v>4594.199999999999</v>
      </c>
      <c r="AV22" s="47">
        <f t="shared" si="15"/>
        <v>4723.699999999999</v>
      </c>
      <c r="AW22" s="47">
        <f t="shared" si="15"/>
        <v>4802.799999999999</v>
      </c>
      <c r="AX22" s="47">
        <f t="shared" si="15"/>
        <v>4920.699999999999</v>
      </c>
      <c r="AY22" s="47">
        <f t="shared" si="15"/>
        <v>5025.999999999999</v>
      </c>
      <c r="AZ22" s="47">
        <f t="shared" si="15"/>
        <v>5108.499999999999</v>
      </c>
      <c r="BA22" s="47">
        <f t="shared" si="15"/>
        <v>5207.599999999999</v>
      </c>
      <c r="BB22" s="47">
        <f t="shared" si="15"/>
        <v>5255.999999999999</v>
      </c>
      <c r="BC22" s="47">
        <f t="shared" si="15"/>
        <v>5327.699999999999</v>
      </c>
    </row>
  </sheetData>
  <sheetProtection/>
  <mergeCells count="1">
    <mergeCell ref="G2:BC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BB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31" sqref="K31"/>
    </sheetView>
  </sheetViews>
  <sheetFormatPr defaultColWidth="11.421875" defaultRowHeight="12.75"/>
  <cols>
    <col min="1" max="1" width="16.140625" style="0" customWidth="1"/>
    <col min="2" max="2" width="4.57421875" style="0" customWidth="1"/>
    <col min="3" max="3" width="5.28125" style="0" customWidth="1"/>
    <col min="4" max="4" width="3.7109375" style="0" hidden="1" customWidth="1"/>
    <col min="5" max="5" width="4.57421875" style="0" customWidth="1"/>
    <col min="6" max="6" width="6.28125" style="0" customWidth="1"/>
    <col min="7" max="54" width="4.7109375" style="0" customWidth="1"/>
    <col min="55" max="57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5" t="s">
        <v>41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67.5">
      <c r="A3" s="4"/>
      <c r="B3" s="22" t="s">
        <v>38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39821</v>
      </c>
      <c r="H3" s="15">
        <v>39828</v>
      </c>
      <c r="I3" s="15">
        <v>39835</v>
      </c>
      <c r="J3" s="15">
        <v>39842</v>
      </c>
      <c r="K3" s="15">
        <v>39849</v>
      </c>
      <c r="L3" s="15">
        <v>39856</v>
      </c>
      <c r="M3" s="15">
        <v>39863</v>
      </c>
      <c r="N3" s="15">
        <v>39870</v>
      </c>
      <c r="O3" s="15">
        <v>39877</v>
      </c>
      <c r="P3" s="15">
        <v>39884</v>
      </c>
      <c r="Q3" s="15">
        <v>39891</v>
      </c>
      <c r="R3" s="15">
        <v>39898</v>
      </c>
      <c r="S3" s="15">
        <v>39905</v>
      </c>
      <c r="T3" s="15">
        <v>39912</v>
      </c>
      <c r="U3" s="15">
        <v>39919</v>
      </c>
      <c r="V3" s="15">
        <v>39926</v>
      </c>
      <c r="W3" s="15">
        <v>39933</v>
      </c>
      <c r="X3" s="15">
        <v>39940</v>
      </c>
      <c r="Y3" s="15">
        <v>39947</v>
      </c>
      <c r="Z3" s="15">
        <v>39961</v>
      </c>
      <c r="AA3" s="15">
        <v>39968</v>
      </c>
      <c r="AB3" s="15">
        <v>39982</v>
      </c>
      <c r="AC3" s="15">
        <v>39989</v>
      </c>
      <c r="AD3" s="15">
        <v>39996</v>
      </c>
      <c r="AE3" s="15">
        <v>40003</v>
      </c>
      <c r="AF3" s="15">
        <v>40010</v>
      </c>
      <c r="AG3" s="15">
        <v>40017</v>
      </c>
      <c r="AH3" s="15">
        <v>40024</v>
      </c>
      <c r="AI3" s="15">
        <v>40031</v>
      </c>
      <c r="AJ3" s="15">
        <v>40038</v>
      </c>
      <c r="AK3" s="15">
        <v>40045</v>
      </c>
      <c r="AL3" s="15">
        <v>40052</v>
      </c>
      <c r="AM3" s="15">
        <v>40059</v>
      </c>
      <c r="AN3" s="15">
        <v>40066</v>
      </c>
      <c r="AO3" s="15">
        <v>40073</v>
      </c>
      <c r="AP3" s="15">
        <v>40080</v>
      </c>
      <c r="AQ3" s="15">
        <v>40087</v>
      </c>
      <c r="AR3" s="15">
        <v>40094</v>
      </c>
      <c r="AS3" s="15">
        <v>40101</v>
      </c>
      <c r="AT3" s="15">
        <v>40108</v>
      </c>
      <c r="AU3" s="15">
        <v>40115</v>
      </c>
      <c r="AV3" s="15">
        <v>40122</v>
      </c>
      <c r="AW3" s="15">
        <v>40129</v>
      </c>
      <c r="AX3" s="15">
        <v>40136</v>
      </c>
      <c r="AY3" s="15">
        <v>40143</v>
      </c>
      <c r="AZ3" s="15">
        <v>40150</v>
      </c>
      <c r="BA3" s="15">
        <v>40157</v>
      </c>
      <c r="BB3" s="15">
        <v>40164</v>
      </c>
    </row>
    <row r="4" spans="1:54" ht="12.75">
      <c r="A4" s="3" t="s">
        <v>5</v>
      </c>
      <c r="B4" s="20">
        <f aca="true" t="shared" si="0" ref="B4:B15">SUM(G4:BB4)</f>
        <v>761</v>
      </c>
      <c r="C4" s="9">
        <f aca="true" t="shared" si="1" ref="C4:C15">E4/D4</f>
        <v>0.75</v>
      </c>
      <c r="D4" s="33">
        <f aca="true" t="shared" si="2" ref="D4:D15">COUNT($G$16:$BB$16)</f>
        <v>48</v>
      </c>
      <c r="E4" s="16">
        <f aca="true" t="shared" si="3" ref="E4:E15">COUNT(G4:BB4)</f>
        <v>36</v>
      </c>
      <c r="F4" s="26">
        <f aca="true" t="shared" si="4" ref="F4:F15">B4/COUNT(G4:BB4)</f>
        <v>21.13888888888889</v>
      </c>
      <c r="G4" s="16">
        <v>15.7</v>
      </c>
      <c r="H4" s="16">
        <v>15.4</v>
      </c>
      <c r="I4" s="16">
        <v>15.4</v>
      </c>
      <c r="J4" s="16">
        <v>22</v>
      </c>
      <c r="K4" s="16">
        <v>22</v>
      </c>
      <c r="L4" s="16">
        <v>22</v>
      </c>
      <c r="M4" s="16">
        <v>22</v>
      </c>
      <c r="N4" s="16">
        <v>12</v>
      </c>
      <c r="O4" s="16">
        <v>14.3</v>
      </c>
      <c r="P4" s="16">
        <v>22</v>
      </c>
      <c r="Q4" s="16">
        <v>22</v>
      </c>
      <c r="R4" s="16">
        <v>22</v>
      </c>
      <c r="S4" s="16">
        <v>22</v>
      </c>
      <c r="T4" s="16"/>
      <c r="U4" s="16">
        <v>25</v>
      </c>
      <c r="V4" s="16"/>
      <c r="W4" s="16">
        <v>22</v>
      </c>
      <c r="X4" s="16"/>
      <c r="Y4" s="16">
        <v>25</v>
      </c>
      <c r="Z4" s="16">
        <v>25</v>
      </c>
      <c r="AA4" s="16">
        <v>25</v>
      </c>
      <c r="AB4" s="16">
        <v>25</v>
      </c>
      <c r="AC4" s="16"/>
      <c r="AD4" s="16">
        <v>27</v>
      </c>
      <c r="AE4" s="16">
        <v>25</v>
      </c>
      <c r="AF4" s="16">
        <v>25</v>
      </c>
      <c r="AG4" s="16">
        <v>26</v>
      </c>
      <c r="AH4" s="16">
        <v>25</v>
      </c>
      <c r="AI4" s="16">
        <v>12</v>
      </c>
      <c r="AJ4" s="16">
        <v>22</v>
      </c>
      <c r="AK4" s="16"/>
      <c r="AL4" s="16">
        <v>25</v>
      </c>
      <c r="AM4" s="16">
        <v>25</v>
      </c>
      <c r="AN4" s="16"/>
      <c r="AO4" s="16"/>
      <c r="AP4" s="16"/>
      <c r="AQ4" s="16">
        <v>22</v>
      </c>
      <c r="AR4" s="16">
        <v>22</v>
      </c>
      <c r="AS4" s="16">
        <v>9.1</v>
      </c>
      <c r="AT4" s="16"/>
      <c r="AU4" s="16">
        <v>22</v>
      </c>
      <c r="AV4" s="16">
        <v>22</v>
      </c>
      <c r="AW4" s="16">
        <v>22</v>
      </c>
      <c r="AX4" s="16">
        <v>22</v>
      </c>
      <c r="AY4" s="16"/>
      <c r="AZ4" s="16"/>
      <c r="BA4" s="16"/>
      <c r="BB4" s="16">
        <v>12.1</v>
      </c>
    </row>
    <row r="5" spans="1:54" ht="12.75">
      <c r="A5" s="3" t="s">
        <v>2</v>
      </c>
      <c r="B5" s="20">
        <f t="shared" si="0"/>
        <v>635.8</v>
      </c>
      <c r="C5" s="7">
        <f t="shared" si="1"/>
        <v>0.8125</v>
      </c>
      <c r="D5" s="33">
        <f t="shared" si="2"/>
        <v>48</v>
      </c>
      <c r="E5" s="16">
        <f t="shared" si="3"/>
        <v>39</v>
      </c>
      <c r="F5" s="26">
        <f t="shared" si="4"/>
        <v>16.3025641025641</v>
      </c>
      <c r="G5" s="16">
        <v>13.4</v>
      </c>
      <c r="H5" s="16">
        <v>15.4</v>
      </c>
      <c r="I5" s="16">
        <v>15.4</v>
      </c>
      <c r="J5" s="16">
        <v>18</v>
      </c>
      <c r="K5" s="16">
        <v>18</v>
      </c>
      <c r="L5" s="16">
        <v>18</v>
      </c>
      <c r="M5" s="16"/>
      <c r="N5" s="16">
        <v>18</v>
      </c>
      <c r="O5" s="16">
        <v>14.3</v>
      </c>
      <c r="P5" s="16">
        <v>18</v>
      </c>
      <c r="Q5" s="16">
        <v>18</v>
      </c>
      <c r="R5" s="16">
        <v>18</v>
      </c>
      <c r="S5" s="16">
        <v>18</v>
      </c>
      <c r="T5" s="16">
        <v>18</v>
      </c>
      <c r="U5" s="16">
        <v>18</v>
      </c>
      <c r="V5" s="16"/>
      <c r="W5" s="16">
        <v>18</v>
      </c>
      <c r="X5" s="16">
        <v>0</v>
      </c>
      <c r="Y5" s="16">
        <v>0</v>
      </c>
      <c r="Z5" s="16">
        <v>18</v>
      </c>
      <c r="AA5" s="16">
        <v>18</v>
      </c>
      <c r="AB5" s="16">
        <v>18</v>
      </c>
      <c r="AC5" s="16">
        <v>18</v>
      </c>
      <c r="AD5" s="16"/>
      <c r="AE5" s="16"/>
      <c r="AF5" s="16">
        <v>18</v>
      </c>
      <c r="AG5" s="16">
        <v>19</v>
      </c>
      <c r="AH5" s="16"/>
      <c r="AI5" s="16">
        <v>12</v>
      </c>
      <c r="AJ5" s="16">
        <v>18</v>
      </c>
      <c r="AK5" s="16"/>
      <c r="AL5" s="16">
        <v>18</v>
      </c>
      <c r="AM5" s="16">
        <v>18</v>
      </c>
      <c r="AN5" s="16">
        <v>18</v>
      </c>
      <c r="AO5" s="16">
        <v>18</v>
      </c>
      <c r="AP5" s="16">
        <v>18</v>
      </c>
      <c r="AQ5" s="16">
        <v>12</v>
      </c>
      <c r="AR5" s="16">
        <v>18</v>
      </c>
      <c r="AS5" s="16">
        <v>18</v>
      </c>
      <c r="AT5" s="16">
        <v>18</v>
      </c>
      <c r="AU5" s="16"/>
      <c r="AV5" s="16"/>
      <c r="AW5" s="16">
        <v>18</v>
      </c>
      <c r="AX5" s="16">
        <v>18</v>
      </c>
      <c r="AY5" s="16"/>
      <c r="AZ5" s="16">
        <v>14.3</v>
      </c>
      <c r="BA5" s="16">
        <v>17</v>
      </c>
      <c r="BB5" s="16">
        <v>17</v>
      </c>
    </row>
    <row r="6" spans="1:54" ht="12.75">
      <c r="A6" s="3" t="s">
        <v>6</v>
      </c>
      <c r="B6" s="20">
        <f t="shared" si="0"/>
        <v>600</v>
      </c>
      <c r="C6" s="7">
        <f t="shared" si="1"/>
        <v>0.75</v>
      </c>
      <c r="D6" s="33">
        <f t="shared" si="2"/>
        <v>48</v>
      </c>
      <c r="E6" s="16">
        <f t="shared" si="3"/>
        <v>36</v>
      </c>
      <c r="F6" s="26">
        <f t="shared" si="4"/>
        <v>16.666666666666668</v>
      </c>
      <c r="G6" s="16">
        <v>15.7</v>
      </c>
      <c r="H6" s="16">
        <v>17</v>
      </c>
      <c r="I6" s="16">
        <v>17</v>
      </c>
      <c r="J6" s="16">
        <v>16.6</v>
      </c>
      <c r="K6" s="16">
        <v>18.8</v>
      </c>
      <c r="L6" s="16">
        <v>19.8</v>
      </c>
      <c r="M6" s="16">
        <v>16.6</v>
      </c>
      <c r="N6" s="16">
        <v>10</v>
      </c>
      <c r="O6" s="16">
        <v>19.7</v>
      </c>
      <c r="P6" s="16">
        <v>23</v>
      </c>
      <c r="Q6" s="16">
        <v>18</v>
      </c>
      <c r="R6" s="16">
        <v>17.2</v>
      </c>
      <c r="S6" s="16">
        <v>12</v>
      </c>
      <c r="T6" s="16">
        <v>23</v>
      </c>
      <c r="U6" s="16">
        <v>17</v>
      </c>
      <c r="V6" s="16">
        <v>19</v>
      </c>
      <c r="W6" s="16"/>
      <c r="X6" s="16">
        <v>19.6</v>
      </c>
      <c r="Y6" s="16">
        <v>21.6</v>
      </c>
      <c r="Z6" s="16">
        <v>22.5</v>
      </c>
      <c r="AA6" s="16"/>
      <c r="AB6" s="16">
        <v>15.3</v>
      </c>
      <c r="AC6" s="16">
        <v>17.5</v>
      </c>
      <c r="AD6" s="16"/>
      <c r="AE6" s="16"/>
      <c r="AF6" s="16"/>
      <c r="AG6" s="16">
        <v>19</v>
      </c>
      <c r="AH6" s="16">
        <v>19.2</v>
      </c>
      <c r="AI6" s="16">
        <v>11</v>
      </c>
      <c r="AJ6" s="16"/>
      <c r="AK6" s="16">
        <v>11</v>
      </c>
      <c r="AL6" s="16"/>
      <c r="AM6" s="16"/>
      <c r="AN6" s="16"/>
      <c r="AO6" s="16"/>
      <c r="AP6" s="16">
        <v>12</v>
      </c>
      <c r="AQ6" s="16">
        <v>12</v>
      </c>
      <c r="AR6" s="16">
        <v>14.3</v>
      </c>
      <c r="AS6" s="16"/>
      <c r="AT6" s="16">
        <v>19</v>
      </c>
      <c r="AU6" s="16">
        <v>14.3</v>
      </c>
      <c r="AV6" s="16"/>
      <c r="AW6" s="16">
        <v>10.6</v>
      </c>
      <c r="AX6" s="16">
        <v>15.4</v>
      </c>
      <c r="AY6" s="16">
        <v>17</v>
      </c>
      <c r="AZ6" s="16">
        <v>14.3</v>
      </c>
      <c r="BA6" s="16">
        <v>17</v>
      </c>
      <c r="BB6" s="16">
        <v>17</v>
      </c>
    </row>
    <row r="7" spans="1:54" ht="12.75">
      <c r="A7" s="3" t="s">
        <v>11</v>
      </c>
      <c r="B7" s="20">
        <f t="shared" si="0"/>
        <v>480.30000000000007</v>
      </c>
      <c r="C7" s="7">
        <f t="shared" si="1"/>
        <v>0.6041666666666666</v>
      </c>
      <c r="D7" s="33">
        <f t="shared" si="2"/>
        <v>48</v>
      </c>
      <c r="E7" s="16">
        <f t="shared" si="3"/>
        <v>29</v>
      </c>
      <c r="F7" s="26">
        <f t="shared" si="4"/>
        <v>16.562068965517245</v>
      </c>
      <c r="G7" s="16">
        <v>15</v>
      </c>
      <c r="H7" s="16">
        <v>17</v>
      </c>
      <c r="I7" s="16"/>
      <c r="J7" s="16">
        <v>16.6</v>
      </c>
      <c r="K7" s="16"/>
      <c r="L7" s="16">
        <v>19.8</v>
      </c>
      <c r="M7" s="16">
        <v>16.6</v>
      </c>
      <c r="N7" s="16">
        <v>22</v>
      </c>
      <c r="O7" s="16"/>
      <c r="P7" s="16">
        <v>17</v>
      </c>
      <c r="Q7" s="16">
        <v>18</v>
      </c>
      <c r="R7" s="16">
        <v>17.2</v>
      </c>
      <c r="S7" s="16"/>
      <c r="T7" s="16">
        <v>17</v>
      </c>
      <c r="U7" s="16">
        <v>17</v>
      </c>
      <c r="V7" s="16"/>
      <c r="W7" s="16"/>
      <c r="X7" s="16">
        <v>19.6</v>
      </c>
      <c r="Y7" s="16">
        <v>21.6</v>
      </c>
      <c r="Z7" s="16">
        <v>21.5</v>
      </c>
      <c r="AA7" s="16">
        <v>19</v>
      </c>
      <c r="AB7" s="16">
        <v>17.5</v>
      </c>
      <c r="AC7" s="16">
        <v>17.5</v>
      </c>
      <c r="AD7" s="16"/>
      <c r="AE7" s="16"/>
      <c r="AF7" s="16">
        <v>17.5</v>
      </c>
      <c r="AG7" s="16"/>
      <c r="AH7" s="16"/>
      <c r="AI7" s="16">
        <v>12</v>
      </c>
      <c r="AJ7" s="16"/>
      <c r="AK7" s="16"/>
      <c r="AL7" s="16"/>
      <c r="AM7" s="16"/>
      <c r="AN7" s="16">
        <v>17</v>
      </c>
      <c r="AO7" s="16">
        <v>12</v>
      </c>
      <c r="AP7" s="16">
        <v>12</v>
      </c>
      <c r="AQ7" s="16">
        <v>17.5</v>
      </c>
      <c r="AR7" s="16"/>
      <c r="AS7" s="16"/>
      <c r="AT7" s="16"/>
      <c r="AU7" s="16"/>
      <c r="AV7" s="16"/>
      <c r="AW7" s="16">
        <v>12.1</v>
      </c>
      <c r="AX7" s="16">
        <v>12.1</v>
      </c>
      <c r="AY7" s="16">
        <v>17</v>
      </c>
      <c r="AZ7" s="16">
        <v>17</v>
      </c>
      <c r="BA7" s="16">
        <v>12.1</v>
      </c>
      <c r="BB7" s="16">
        <v>12.1</v>
      </c>
    </row>
    <row r="8" spans="1:54" ht="12.75">
      <c r="A8" s="3" t="s">
        <v>8</v>
      </c>
      <c r="B8" s="20">
        <f t="shared" si="0"/>
        <v>475.9000000000002</v>
      </c>
      <c r="C8" s="7">
        <f t="shared" si="1"/>
        <v>0.8541666666666666</v>
      </c>
      <c r="D8" s="33">
        <f t="shared" si="2"/>
        <v>48</v>
      </c>
      <c r="E8" s="16">
        <f t="shared" si="3"/>
        <v>41</v>
      </c>
      <c r="F8" s="26">
        <f t="shared" si="4"/>
        <v>11.607317073170737</v>
      </c>
      <c r="G8" s="16">
        <v>13.3</v>
      </c>
      <c r="H8" s="16">
        <v>12</v>
      </c>
      <c r="I8" s="16">
        <v>12</v>
      </c>
      <c r="J8" s="16">
        <v>0</v>
      </c>
      <c r="K8" s="16">
        <v>14.3</v>
      </c>
      <c r="L8" s="16">
        <v>12</v>
      </c>
      <c r="M8" s="16"/>
      <c r="N8" s="16"/>
      <c r="O8" s="16">
        <v>12</v>
      </c>
      <c r="P8" s="16">
        <v>12</v>
      </c>
      <c r="Q8" s="16">
        <v>12</v>
      </c>
      <c r="R8" s="16">
        <v>12</v>
      </c>
      <c r="S8" s="16">
        <v>7</v>
      </c>
      <c r="T8" s="16">
        <v>12</v>
      </c>
      <c r="U8" s="16"/>
      <c r="V8" s="16">
        <v>12</v>
      </c>
      <c r="W8" s="16">
        <v>12</v>
      </c>
      <c r="X8" s="16">
        <v>12</v>
      </c>
      <c r="Y8" s="16">
        <v>12</v>
      </c>
      <c r="Z8" s="16">
        <v>12</v>
      </c>
      <c r="AA8" s="16">
        <v>7</v>
      </c>
      <c r="AB8" s="16">
        <v>12</v>
      </c>
      <c r="AC8" s="16">
        <v>12</v>
      </c>
      <c r="AD8" s="16"/>
      <c r="AE8" s="16">
        <v>12</v>
      </c>
      <c r="AF8" s="16">
        <v>12</v>
      </c>
      <c r="AG8" s="16"/>
      <c r="AH8" s="16">
        <v>12</v>
      </c>
      <c r="AI8" s="16">
        <v>12</v>
      </c>
      <c r="AJ8" s="16">
        <v>12</v>
      </c>
      <c r="AK8" s="16">
        <v>11</v>
      </c>
      <c r="AL8" s="16">
        <v>13</v>
      </c>
      <c r="AM8" s="16"/>
      <c r="AN8" s="16"/>
      <c r="AO8" s="16">
        <v>12</v>
      </c>
      <c r="AP8" s="16">
        <v>12</v>
      </c>
      <c r="AQ8" s="16">
        <v>6</v>
      </c>
      <c r="AR8" s="16">
        <v>12</v>
      </c>
      <c r="AS8" s="16">
        <v>12.1</v>
      </c>
      <c r="AT8" s="16">
        <v>12.1</v>
      </c>
      <c r="AU8" s="16">
        <v>12.1</v>
      </c>
      <c r="AV8" s="16">
        <v>12.1</v>
      </c>
      <c r="AW8" s="16">
        <v>15</v>
      </c>
      <c r="AX8" s="16">
        <v>12.1</v>
      </c>
      <c r="AY8" s="16">
        <v>14.3</v>
      </c>
      <c r="AZ8" s="16">
        <v>14.3</v>
      </c>
      <c r="BA8" s="16">
        <v>12.1</v>
      </c>
      <c r="BB8" s="16">
        <v>12.1</v>
      </c>
    </row>
    <row r="9" spans="1:54" ht="12" customHeight="1">
      <c r="A9" s="3" t="s">
        <v>10</v>
      </c>
      <c r="B9" s="20">
        <f t="shared" si="0"/>
        <v>407.4000000000001</v>
      </c>
      <c r="C9" s="7">
        <f t="shared" si="1"/>
        <v>0.6666666666666666</v>
      </c>
      <c r="D9" s="33">
        <f t="shared" si="2"/>
        <v>48</v>
      </c>
      <c r="E9" s="16">
        <f t="shared" si="3"/>
        <v>32</v>
      </c>
      <c r="F9" s="26">
        <f t="shared" si="4"/>
        <v>12.731250000000003</v>
      </c>
      <c r="G9" s="16">
        <v>12</v>
      </c>
      <c r="H9" s="16">
        <v>12</v>
      </c>
      <c r="I9" s="16"/>
      <c r="J9" s="16">
        <v>12</v>
      </c>
      <c r="K9" s="16">
        <v>6</v>
      </c>
      <c r="L9" s="16">
        <v>12</v>
      </c>
      <c r="M9" s="16"/>
      <c r="N9" s="16">
        <v>5.5</v>
      </c>
      <c r="O9" s="16"/>
      <c r="P9" s="16"/>
      <c r="Q9" s="16">
        <v>12</v>
      </c>
      <c r="R9" s="16"/>
      <c r="S9" s="16">
        <v>5.5</v>
      </c>
      <c r="T9" s="16">
        <v>12</v>
      </c>
      <c r="U9" s="16">
        <v>12</v>
      </c>
      <c r="V9" s="16">
        <v>12</v>
      </c>
      <c r="W9" s="16">
        <v>12</v>
      </c>
      <c r="X9" s="16"/>
      <c r="Y9" s="16">
        <v>12</v>
      </c>
      <c r="Z9" s="16"/>
      <c r="AA9" s="16">
        <v>12</v>
      </c>
      <c r="AB9" s="16"/>
      <c r="AC9" s="16"/>
      <c r="AD9" s="16"/>
      <c r="AE9" s="16"/>
      <c r="AF9" s="16"/>
      <c r="AG9" s="16"/>
      <c r="AH9" s="16">
        <v>12</v>
      </c>
      <c r="AI9" s="16">
        <v>12</v>
      </c>
      <c r="AJ9" s="16">
        <v>12</v>
      </c>
      <c r="AK9" s="16"/>
      <c r="AL9" s="16">
        <v>12</v>
      </c>
      <c r="AM9" s="16">
        <v>15</v>
      </c>
      <c r="AN9" s="16">
        <v>15</v>
      </c>
      <c r="AO9" s="16">
        <v>12</v>
      </c>
      <c r="AP9" s="16">
        <v>15</v>
      </c>
      <c r="AQ9" s="16">
        <v>18</v>
      </c>
      <c r="AR9" s="16">
        <v>18</v>
      </c>
      <c r="AS9" s="16">
        <v>18</v>
      </c>
      <c r="AT9" s="16">
        <v>18</v>
      </c>
      <c r="AU9" s="16">
        <v>18</v>
      </c>
      <c r="AV9" s="16">
        <v>12.1</v>
      </c>
      <c r="AW9" s="16">
        <v>12.1</v>
      </c>
      <c r="AX9" s="16"/>
      <c r="AY9" s="16"/>
      <c r="AZ9" s="16">
        <v>12.1</v>
      </c>
      <c r="BA9" s="16">
        <v>12.1</v>
      </c>
      <c r="BB9" s="16">
        <v>15</v>
      </c>
    </row>
    <row r="10" spans="1:54" ht="12.75">
      <c r="A10" s="3" t="s">
        <v>7</v>
      </c>
      <c r="B10" s="20">
        <f t="shared" si="0"/>
        <v>403.80000000000007</v>
      </c>
      <c r="C10" s="7">
        <f t="shared" si="1"/>
        <v>0.5</v>
      </c>
      <c r="D10" s="33">
        <f t="shared" si="2"/>
        <v>48</v>
      </c>
      <c r="E10" s="16">
        <f t="shared" si="3"/>
        <v>24</v>
      </c>
      <c r="F10" s="26">
        <f t="shared" si="4"/>
        <v>16.825000000000003</v>
      </c>
      <c r="G10" s="16">
        <v>17</v>
      </c>
      <c r="H10" s="16"/>
      <c r="I10" s="16"/>
      <c r="J10" s="16">
        <v>12</v>
      </c>
      <c r="K10" s="16">
        <v>20</v>
      </c>
      <c r="L10" s="16">
        <v>20</v>
      </c>
      <c r="M10" s="16"/>
      <c r="N10" s="16"/>
      <c r="O10" s="16"/>
      <c r="P10" s="16">
        <v>12</v>
      </c>
      <c r="Q10" s="16">
        <v>12</v>
      </c>
      <c r="R10" s="16"/>
      <c r="S10" s="16">
        <v>15.2</v>
      </c>
      <c r="T10" s="16">
        <v>20</v>
      </c>
      <c r="U10" s="16"/>
      <c r="V10" s="16"/>
      <c r="W10" s="16"/>
      <c r="X10" s="16">
        <v>12</v>
      </c>
      <c r="Y10" s="16"/>
      <c r="Z10" s="16"/>
      <c r="AA10" s="16">
        <v>15.4</v>
      </c>
      <c r="AB10" s="16"/>
      <c r="AC10" s="16">
        <v>20</v>
      </c>
      <c r="AD10" s="16">
        <v>21</v>
      </c>
      <c r="AE10" s="16">
        <v>20</v>
      </c>
      <c r="AF10" s="16">
        <v>20</v>
      </c>
      <c r="AG10" s="16">
        <v>21</v>
      </c>
      <c r="AH10" s="16"/>
      <c r="AI10" s="16">
        <v>12</v>
      </c>
      <c r="AJ10" s="16"/>
      <c r="AK10" s="16"/>
      <c r="AL10" s="16"/>
      <c r="AM10" s="16"/>
      <c r="AN10" s="16"/>
      <c r="AO10" s="16">
        <v>22</v>
      </c>
      <c r="AP10" s="16">
        <v>18</v>
      </c>
      <c r="AQ10" s="16"/>
      <c r="AR10" s="16">
        <v>12</v>
      </c>
      <c r="AS10" s="16">
        <v>21</v>
      </c>
      <c r="AT10" s="16">
        <v>21</v>
      </c>
      <c r="AU10" s="16">
        <v>16</v>
      </c>
      <c r="AV10" s="16"/>
      <c r="AW10" s="16"/>
      <c r="AX10" s="16"/>
      <c r="AY10" s="16"/>
      <c r="AZ10" s="16">
        <v>12.1</v>
      </c>
      <c r="BA10" s="16"/>
      <c r="BB10" s="16">
        <v>12.1</v>
      </c>
    </row>
    <row r="11" spans="1:54" ht="12.75">
      <c r="A11" s="3" t="s">
        <v>9</v>
      </c>
      <c r="B11" s="20">
        <f t="shared" si="0"/>
        <v>330.7000000000001</v>
      </c>
      <c r="C11" s="7">
        <f t="shared" si="1"/>
        <v>0.5208333333333334</v>
      </c>
      <c r="D11" s="33">
        <f t="shared" si="2"/>
        <v>48</v>
      </c>
      <c r="E11" s="16">
        <f t="shared" si="3"/>
        <v>25</v>
      </c>
      <c r="F11" s="26">
        <f t="shared" si="4"/>
        <v>13.228000000000003</v>
      </c>
      <c r="G11" s="16">
        <v>12</v>
      </c>
      <c r="H11" s="16">
        <v>12</v>
      </c>
      <c r="I11" s="16"/>
      <c r="J11" s="16"/>
      <c r="K11" s="16"/>
      <c r="L11" s="16"/>
      <c r="M11" s="16"/>
      <c r="N11" s="16"/>
      <c r="O11" s="16"/>
      <c r="P11" s="16"/>
      <c r="Q11" s="16"/>
      <c r="R11" s="16">
        <v>12</v>
      </c>
      <c r="S11" s="16">
        <v>11</v>
      </c>
      <c r="T11" s="16"/>
      <c r="U11" s="16">
        <v>12</v>
      </c>
      <c r="V11" s="16"/>
      <c r="W11" s="16"/>
      <c r="X11" s="16">
        <v>12</v>
      </c>
      <c r="Y11" s="16"/>
      <c r="Z11" s="16">
        <v>15.4</v>
      </c>
      <c r="AA11" s="16">
        <v>15.4</v>
      </c>
      <c r="AB11" s="16"/>
      <c r="AC11" s="16">
        <v>12</v>
      </c>
      <c r="AD11" s="16"/>
      <c r="AE11" s="16">
        <v>15</v>
      </c>
      <c r="AF11" s="16">
        <v>12</v>
      </c>
      <c r="AG11" s="16"/>
      <c r="AH11" s="16"/>
      <c r="AI11" s="16"/>
      <c r="AJ11" s="16">
        <v>15</v>
      </c>
      <c r="AK11" s="16">
        <v>11</v>
      </c>
      <c r="AL11" s="16">
        <v>15</v>
      </c>
      <c r="AM11" s="16">
        <v>15</v>
      </c>
      <c r="AN11" s="16">
        <v>15</v>
      </c>
      <c r="AO11" s="16">
        <v>12</v>
      </c>
      <c r="AP11" s="16">
        <v>15</v>
      </c>
      <c r="AQ11" s="16">
        <v>12</v>
      </c>
      <c r="AR11" s="16"/>
      <c r="AS11" s="16"/>
      <c r="AT11" s="16"/>
      <c r="AU11" s="16"/>
      <c r="AV11" s="16">
        <v>12.1</v>
      </c>
      <c r="AW11" s="16">
        <v>15</v>
      </c>
      <c r="AX11" s="16">
        <v>12.1</v>
      </c>
      <c r="AY11" s="16">
        <v>14.3</v>
      </c>
      <c r="AZ11" s="16">
        <v>14.3</v>
      </c>
      <c r="BA11" s="16"/>
      <c r="BB11" s="16">
        <v>12.1</v>
      </c>
    </row>
    <row r="12" spans="1:54" ht="12.75">
      <c r="A12" s="3" t="s">
        <v>3</v>
      </c>
      <c r="B12" s="20">
        <f t="shared" si="0"/>
        <v>325.5000000000001</v>
      </c>
      <c r="C12" s="7">
        <f t="shared" si="1"/>
        <v>0.5</v>
      </c>
      <c r="D12" s="33">
        <f t="shared" si="2"/>
        <v>48</v>
      </c>
      <c r="E12" s="16">
        <f t="shared" si="3"/>
        <v>24</v>
      </c>
      <c r="F12" s="26">
        <f t="shared" si="4"/>
        <v>13.562500000000005</v>
      </c>
      <c r="G12" s="16">
        <v>13.3</v>
      </c>
      <c r="H12" s="16"/>
      <c r="I12" s="16"/>
      <c r="J12" s="16">
        <v>12</v>
      </c>
      <c r="K12" s="16">
        <v>14.3</v>
      </c>
      <c r="L12" s="16"/>
      <c r="M12" s="16">
        <v>12</v>
      </c>
      <c r="N12" s="16">
        <v>12</v>
      </c>
      <c r="O12" s="16"/>
      <c r="P12" s="16"/>
      <c r="Q12" s="16"/>
      <c r="R12" s="16"/>
      <c r="S12" s="16"/>
      <c r="T12" s="16">
        <v>12</v>
      </c>
      <c r="U12" s="16"/>
      <c r="V12" s="16">
        <v>14.3</v>
      </c>
      <c r="W12" s="16"/>
      <c r="X12" s="16">
        <v>12</v>
      </c>
      <c r="Y12" s="16">
        <v>12</v>
      </c>
      <c r="Z12" s="16">
        <v>15.4</v>
      </c>
      <c r="AA12" s="16">
        <v>15.4</v>
      </c>
      <c r="AB12" s="16"/>
      <c r="AC12" s="16"/>
      <c r="AD12" s="16"/>
      <c r="AE12" s="16">
        <v>12</v>
      </c>
      <c r="AF12" s="16"/>
      <c r="AG12" s="16"/>
      <c r="AH12" s="16"/>
      <c r="AI12" s="16"/>
      <c r="AJ12" s="16">
        <v>18</v>
      </c>
      <c r="AK12" s="16"/>
      <c r="AL12" s="16"/>
      <c r="AM12" s="16"/>
      <c r="AN12" s="16">
        <v>18</v>
      </c>
      <c r="AO12" s="16">
        <v>18</v>
      </c>
      <c r="AP12" s="16">
        <v>18</v>
      </c>
      <c r="AQ12" s="16"/>
      <c r="AR12" s="16"/>
      <c r="AS12" s="16"/>
      <c r="AT12" s="16">
        <v>12.1</v>
      </c>
      <c r="AU12" s="16">
        <v>12.1</v>
      </c>
      <c r="AV12" s="16">
        <v>12.1</v>
      </c>
      <c r="AW12" s="16"/>
      <c r="AX12" s="16">
        <v>12.1</v>
      </c>
      <c r="AY12" s="16">
        <v>12.1</v>
      </c>
      <c r="AZ12" s="16">
        <v>12.1</v>
      </c>
      <c r="BA12" s="16">
        <v>12.1</v>
      </c>
      <c r="BB12" s="16">
        <v>12.1</v>
      </c>
    </row>
    <row r="13" spans="1:54" ht="12.75">
      <c r="A13" s="3" t="s">
        <v>1</v>
      </c>
      <c r="B13" s="20">
        <f t="shared" si="0"/>
        <v>251.54999999999995</v>
      </c>
      <c r="C13" s="7">
        <f t="shared" si="1"/>
        <v>0.5</v>
      </c>
      <c r="D13" s="33">
        <f t="shared" si="2"/>
        <v>48</v>
      </c>
      <c r="E13" s="16">
        <f t="shared" si="3"/>
        <v>24</v>
      </c>
      <c r="F13" s="26">
        <f t="shared" si="4"/>
        <v>10.481249999999998</v>
      </c>
      <c r="G13" s="16">
        <v>14.4</v>
      </c>
      <c r="H13" s="16">
        <v>15.4</v>
      </c>
      <c r="I13" s="16">
        <v>15.4</v>
      </c>
      <c r="J13" s="16"/>
      <c r="K13" s="16"/>
      <c r="L13" s="16"/>
      <c r="M13" s="16"/>
      <c r="N13" s="16"/>
      <c r="O13" s="16">
        <v>5.5</v>
      </c>
      <c r="P13" s="16">
        <v>7.25</v>
      </c>
      <c r="Q13" s="16"/>
      <c r="R13" s="16"/>
      <c r="S13" s="16"/>
      <c r="T13" s="16"/>
      <c r="U13" s="16"/>
      <c r="V13" s="16">
        <v>7.7</v>
      </c>
      <c r="W13" s="16">
        <v>8.7</v>
      </c>
      <c r="X13" s="16"/>
      <c r="Y13" s="16">
        <v>8.7</v>
      </c>
      <c r="Z13" s="16">
        <v>7.8</v>
      </c>
      <c r="AA13" s="16">
        <v>7.7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>
        <v>6.2</v>
      </c>
      <c r="AL13" s="16">
        <v>7.4</v>
      </c>
      <c r="AM13" s="16">
        <v>9.1</v>
      </c>
      <c r="AN13" s="16"/>
      <c r="AO13" s="16"/>
      <c r="AP13" s="16"/>
      <c r="AQ13" s="16">
        <v>12</v>
      </c>
      <c r="AR13" s="16">
        <v>12</v>
      </c>
      <c r="AS13" s="16">
        <v>12.1</v>
      </c>
      <c r="AT13" s="16">
        <v>12.1</v>
      </c>
      <c r="AU13" s="16"/>
      <c r="AV13" s="16">
        <v>12.1</v>
      </c>
      <c r="AW13" s="16">
        <v>12.1</v>
      </c>
      <c r="AX13" s="16">
        <v>12.1</v>
      </c>
      <c r="AY13" s="16">
        <v>12.1</v>
      </c>
      <c r="AZ13" s="16">
        <v>12.1</v>
      </c>
      <c r="BA13" s="16">
        <v>9.5</v>
      </c>
      <c r="BB13" s="16">
        <v>12.1</v>
      </c>
    </row>
    <row r="14" spans="1:54" ht="12.75">
      <c r="A14" s="3" t="s">
        <v>37</v>
      </c>
      <c r="B14" s="20">
        <f t="shared" si="0"/>
        <v>212.29999999999998</v>
      </c>
      <c r="C14" s="7">
        <f t="shared" si="1"/>
        <v>0.3333333333333333</v>
      </c>
      <c r="D14" s="33">
        <f t="shared" si="2"/>
        <v>48</v>
      </c>
      <c r="E14" s="16">
        <f t="shared" si="3"/>
        <v>16</v>
      </c>
      <c r="F14" s="26">
        <f t="shared" si="4"/>
        <v>13.268749999999999</v>
      </c>
      <c r="G14" s="16">
        <v>12</v>
      </c>
      <c r="H14" s="16">
        <v>12</v>
      </c>
      <c r="I14" s="16">
        <v>12</v>
      </c>
      <c r="J14" s="16">
        <v>12</v>
      </c>
      <c r="K14" s="16">
        <v>14.3</v>
      </c>
      <c r="L14" s="16">
        <v>15.4</v>
      </c>
      <c r="M14" s="16">
        <v>12</v>
      </c>
      <c r="N14" s="16"/>
      <c r="O14" s="16">
        <v>12</v>
      </c>
      <c r="P14" s="16">
        <v>18</v>
      </c>
      <c r="Q14" s="16">
        <v>12</v>
      </c>
      <c r="R14" s="16">
        <v>5.4</v>
      </c>
      <c r="S14" s="16">
        <v>15.2</v>
      </c>
      <c r="T14" s="16">
        <v>12</v>
      </c>
      <c r="U14" s="16"/>
      <c r="V14" s="16"/>
      <c r="W14" s="16"/>
      <c r="X14" s="16">
        <v>12</v>
      </c>
      <c r="Y14" s="16"/>
      <c r="Z14" s="16">
        <v>18</v>
      </c>
      <c r="AA14" s="16">
        <v>18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3" t="s">
        <v>0</v>
      </c>
      <c r="B15" s="20">
        <f t="shared" si="0"/>
        <v>12</v>
      </c>
      <c r="C15" s="7">
        <f t="shared" si="1"/>
        <v>0.041666666666666664</v>
      </c>
      <c r="D15" s="33">
        <f t="shared" si="2"/>
        <v>48</v>
      </c>
      <c r="E15" s="16">
        <f t="shared" si="3"/>
        <v>2</v>
      </c>
      <c r="F15" s="26">
        <f t="shared" si="4"/>
        <v>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v>12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0</v>
      </c>
    </row>
    <row r="16" spans="1:54" s="27" customFormat="1" ht="12.75">
      <c r="A16" s="29">
        <f>COUNTA(A4:A15)</f>
        <v>12</v>
      </c>
      <c r="B16" s="27">
        <f>SUM(G16:BA16)</f>
        <v>317</v>
      </c>
      <c r="C16" s="29" t="s">
        <v>25</v>
      </c>
      <c r="F16" s="28">
        <f>B16/COUNT(G16:BA16)</f>
        <v>6.74468085106383</v>
      </c>
      <c r="G16" s="42">
        <f aca="true" t="shared" si="5" ref="G16:S16">COUNT(G4:G15)</f>
        <v>11</v>
      </c>
      <c r="H16" s="42">
        <f t="shared" si="5"/>
        <v>9</v>
      </c>
      <c r="I16" s="42">
        <f t="shared" si="5"/>
        <v>6</v>
      </c>
      <c r="J16" s="42">
        <f t="shared" si="5"/>
        <v>9</v>
      </c>
      <c r="K16" s="42">
        <f t="shared" si="5"/>
        <v>8</v>
      </c>
      <c r="L16" s="42">
        <f t="shared" si="5"/>
        <v>8</v>
      </c>
      <c r="M16" s="42">
        <f t="shared" si="5"/>
        <v>5</v>
      </c>
      <c r="N16" s="42">
        <f t="shared" si="5"/>
        <v>6</v>
      </c>
      <c r="O16" s="42">
        <f t="shared" si="5"/>
        <v>6</v>
      </c>
      <c r="P16" s="42">
        <f t="shared" si="5"/>
        <v>8</v>
      </c>
      <c r="Q16" s="42">
        <f t="shared" si="5"/>
        <v>8</v>
      </c>
      <c r="R16" s="42">
        <f t="shared" si="5"/>
        <v>7</v>
      </c>
      <c r="S16" s="42">
        <f t="shared" si="5"/>
        <v>8</v>
      </c>
      <c r="T16" s="42">
        <f aca="true" t="shared" si="6" ref="T16:AO16">COUNT(T4:T15)</f>
        <v>8</v>
      </c>
      <c r="U16" s="42">
        <f t="shared" si="6"/>
        <v>6</v>
      </c>
      <c r="V16" s="42">
        <f t="shared" si="6"/>
        <v>5</v>
      </c>
      <c r="W16" s="42">
        <f t="shared" si="6"/>
        <v>5</v>
      </c>
      <c r="X16" s="42">
        <f t="shared" si="6"/>
        <v>8</v>
      </c>
      <c r="Y16" s="42">
        <f t="shared" si="6"/>
        <v>8</v>
      </c>
      <c r="Z16" s="42">
        <f t="shared" si="6"/>
        <v>9</v>
      </c>
      <c r="AA16" s="42">
        <f t="shared" si="6"/>
        <v>10</v>
      </c>
      <c r="AB16" s="42">
        <f t="shared" si="6"/>
        <v>5</v>
      </c>
      <c r="AC16" s="42">
        <f t="shared" si="6"/>
        <v>6</v>
      </c>
      <c r="AD16" s="42">
        <f t="shared" si="6"/>
        <v>2</v>
      </c>
      <c r="AE16" s="42">
        <f t="shared" si="6"/>
        <v>5</v>
      </c>
      <c r="AF16" s="42">
        <f t="shared" si="6"/>
        <v>6</v>
      </c>
      <c r="AG16" s="42">
        <f t="shared" si="6"/>
        <v>4</v>
      </c>
      <c r="AH16" s="42">
        <f t="shared" si="6"/>
        <v>4</v>
      </c>
      <c r="AI16" s="42">
        <f t="shared" si="6"/>
        <v>7</v>
      </c>
      <c r="AJ16" s="42">
        <f t="shared" si="6"/>
        <v>6</v>
      </c>
      <c r="AK16" s="42">
        <f t="shared" si="6"/>
        <v>4</v>
      </c>
      <c r="AL16" s="42">
        <f t="shared" si="6"/>
        <v>6</v>
      </c>
      <c r="AM16" s="42">
        <f t="shared" si="6"/>
        <v>5</v>
      </c>
      <c r="AN16" s="42">
        <f t="shared" si="6"/>
        <v>5</v>
      </c>
      <c r="AO16" s="42">
        <f t="shared" si="6"/>
        <v>7</v>
      </c>
      <c r="AP16" s="42">
        <f aca="true" t="shared" si="7" ref="AP16:BB16">COUNT(AP4:AP15)</f>
        <v>8</v>
      </c>
      <c r="AQ16" s="42">
        <f t="shared" si="7"/>
        <v>9</v>
      </c>
      <c r="AR16" s="42">
        <f t="shared" si="7"/>
        <v>7</v>
      </c>
      <c r="AS16" s="42">
        <f t="shared" si="7"/>
        <v>6</v>
      </c>
      <c r="AT16" s="42">
        <f t="shared" si="7"/>
        <v>7</v>
      </c>
      <c r="AU16" s="42">
        <f t="shared" si="7"/>
        <v>6</v>
      </c>
      <c r="AV16" s="42">
        <f t="shared" si="7"/>
        <v>6</v>
      </c>
      <c r="AW16" s="42">
        <f t="shared" si="7"/>
        <v>8</v>
      </c>
      <c r="AX16" s="42">
        <f t="shared" si="7"/>
        <v>8</v>
      </c>
      <c r="AY16" s="42">
        <f t="shared" si="7"/>
        <v>6</v>
      </c>
      <c r="AZ16" s="42">
        <f t="shared" si="7"/>
        <v>9</v>
      </c>
      <c r="BA16" s="42">
        <f t="shared" si="7"/>
        <v>7</v>
      </c>
      <c r="BB16" s="42">
        <f t="shared" si="7"/>
        <v>11</v>
      </c>
    </row>
    <row r="20" spans="7:54" ht="12.75">
      <c r="G20" s="47">
        <f>SUM(G4:G15)</f>
        <v>153.79999999999998</v>
      </c>
      <c r="H20" s="47">
        <f aca="true" t="shared" si="8" ref="H20:BB20">SUM(H4:H15)</f>
        <v>128.2</v>
      </c>
      <c r="I20" s="47">
        <f t="shared" si="8"/>
        <v>87.2</v>
      </c>
      <c r="J20" s="47">
        <f t="shared" si="8"/>
        <v>121.2</v>
      </c>
      <c r="K20" s="47">
        <f t="shared" si="8"/>
        <v>127.69999999999999</v>
      </c>
      <c r="L20" s="47">
        <f t="shared" si="8"/>
        <v>139</v>
      </c>
      <c r="M20" s="47">
        <f t="shared" si="8"/>
        <v>79.2</v>
      </c>
      <c r="N20" s="47">
        <f t="shared" si="8"/>
        <v>79.5</v>
      </c>
      <c r="O20" s="47">
        <f t="shared" si="8"/>
        <v>77.8</v>
      </c>
      <c r="P20" s="47">
        <f t="shared" si="8"/>
        <v>129.25</v>
      </c>
      <c r="Q20" s="47">
        <f t="shared" si="8"/>
        <v>124</v>
      </c>
      <c r="R20" s="47">
        <f t="shared" si="8"/>
        <v>103.80000000000001</v>
      </c>
      <c r="S20" s="47">
        <f t="shared" si="8"/>
        <v>105.9</v>
      </c>
      <c r="T20" s="47">
        <f t="shared" si="8"/>
        <v>126</v>
      </c>
      <c r="U20" s="47">
        <f t="shared" si="8"/>
        <v>101</v>
      </c>
      <c r="V20" s="47">
        <f t="shared" si="8"/>
        <v>65</v>
      </c>
      <c r="W20" s="47">
        <f t="shared" si="8"/>
        <v>72.7</v>
      </c>
      <c r="X20" s="47">
        <f t="shared" si="8"/>
        <v>99.2</v>
      </c>
      <c r="Y20" s="47">
        <f t="shared" si="8"/>
        <v>112.9</v>
      </c>
      <c r="Z20" s="47">
        <f t="shared" si="8"/>
        <v>155.60000000000002</v>
      </c>
      <c r="AA20" s="47">
        <f t="shared" si="8"/>
        <v>152.9</v>
      </c>
      <c r="AB20" s="47">
        <f t="shared" si="8"/>
        <v>87.8</v>
      </c>
      <c r="AC20" s="47">
        <f t="shared" si="8"/>
        <v>97</v>
      </c>
      <c r="AD20" s="47">
        <f t="shared" si="8"/>
        <v>48</v>
      </c>
      <c r="AE20" s="47">
        <f t="shared" si="8"/>
        <v>84</v>
      </c>
      <c r="AF20" s="47">
        <f t="shared" si="8"/>
        <v>104.5</v>
      </c>
      <c r="AG20" s="47">
        <f t="shared" si="8"/>
        <v>85</v>
      </c>
      <c r="AH20" s="47">
        <f t="shared" si="8"/>
        <v>68.2</v>
      </c>
      <c r="AI20" s="47">
        <f t="shared" si="8"/>
        <v>83</v>
      </c>
      <c r="AJ20" s="47">
        <f t="shared" si="8"/>
        <v>97</v>
      </c>
      <c r="AK20" s="47">
        <f t="shared" si="8"/>
        <v>39.2</v>
      </c>
      <c r="AL20" s="47">
        <f t="shared" si="8"/>
        <v>90.4</v>
      </c>
      <c r="AM20" s="47">
        <f t="shared" si="8"/>
        <v>82.1</v>
      </c>
      <c r="AN20" s="47">
        <f t="shared" si="8"/>
        <v>83</v>
      </c>
      <c r="AO20" s="47">
        <f t="shared" si="8"/>
        <v>106</v>
      </c>
      <c r="AP20" s="47">
        <f t="shared" si="8"/>
        <v>120</v>
      </c>
      <c r="AQ20" s="47">
        <f t="shared" si="8"/>
        <v>123.5</v>
      </c>
      <c r="AR20" s="47">
        <f t="shared" si="8"/>
        <v>108.3</v>
      </c>
      <c r="AS20" s="47">
        <f t="shared" si="8"/>
        <v>90.3</v>
      </c>
      <c r="AT20" s="47">
        <f t="shared" si="8"/>
        <v>112.29999999999998</v>
      </c>
      <c r="AU20" s="47">
        <f t="shared" si="8"/>
        <v>94.5</v>
      </c>
      <c r="AV20" s="47">
        <f t="shared" si="8"/>
        <v>82.5</v>
      </c>
      <c r="AW20" s="47">
        <f t="shared" si="8"/>
        <v>116.89999999999999</v>
      </c>
      <c r="AX20" s="47">
        <f t="shared" si="8"/>
        <v>115.89999999999998</v>
      </c>
      <c r="AY20" s="47">
        <f t="shared" si="8"/>
        <v>86.79999999999998</v>
      </c>
      <c r="AZ20" s="47">
        <f t="shared" si="8"/>
        <v>122.59999999999998</v>
      </c>
      <c r="BA20" s="47">
        <f t="shared" si="8"/>
        <v>91.89999999999999</v>
      </c>
      <c r="BB20" s="47">
        <f t="shared" si="8"/>
        <v>133.7</v>
      </c>
    </row>
    <row r="21" spans="7:54" ht="12.75">
      <c r="G21" s="47">
        <f>G20</f>
        <v>153.79999999999998</v>
      </c>
      <c r="H21" s="47">
        <f>G21+H20</f>
        <v>282</v>
      </c>
      <c r="I21" s="47">
        <f aca="true" t="shared" si="9" ref="I21:BB21">H21+I20</f>
        <v>369.2</v>
      </c>
      <c r="J21" s="47">
        <f t="shared" si="9"/>
        <v>490.4</v>
      </c>
      <c r="K21" s="47">
        <f t="shared" si="9"/>
        <v>618.0999999999999</v>
      </c>
      <c r="L21" s="47">
        <f t="shared" si="9"/>
        <v>757.0999999999999</v>
      </c>
      <c r="M21" s="47">
        <f t="shared" si="9"/>
        <v>836.3</v>
      </c>
      <c r="N21" s="47">
        <f t="shared" si="9"/>
        <v>915.8</v>
      </c>
      <c r="O21" s="47">
        <f t="shared" si="9"/>
        <v>993.5999999999999</v>
      </c>
      <c r="P21" s="47">
        <f t="shared" si="9"/>
        <v>1122.85</v>
      </c>
      <c r="Q21" s="47">
        <f t="shared" si="9"/>
        <v>1246.85</v>
      </c>
      <c r="R21" s="47">
        <f t="shared" si="9"/>
        <v>1350.6499999999999</v>
      </c>
      <c r="S21" s="47">
        <f t="shared" si="9"/>
        <v>1456.55</v>
      </c>
      <c r="T21" s="47">
        <f t="shared" si="9"/>
        <v>1582.55</v>
      </c>
      <c r="U21" s="47">
        <f t="shared" si="9"/>
        <v>1683.55</v>
      </c>
      <c r="V21" s="47">
        <f t="shared" si="9"/>
        <v>1748.55</v>
      </c>
      <c r="W21" s="47">
        <f t="shared" si="9"/>
        <v>1821.25</v>
      </c>
      <c r="X21" s="47">
        <f t="shared" si="9"/>
        <v>1920.45</v>
      </c>
      <c r="Y21" s="47">
        <f t="shared" si="9"/>
        <v>2033.3500000000001</v>
      </c>
      <c r="Z21" s="47">
        <f t="shared" si="9"/>
        <v>2188.9500000000003</v>
      </c>
      <c r="AA21" s="47">
        <f t="shared" si="9"/>
        <v>2341.8500000000004</v>
      </c>
      <c r="AB21" s="47">
        <f t="shared" si="9"/>
        <v>2429.6500000000005</v>
      </c>
      <c r="AC21" s="47">
        <f t="shared" si="9"/>
        <v>2526.6500000000005</v>
      </c>
      <c r="AD21" s="47">
        <f t="shared" si="9"/>
        <v>2574.6500000000005</v>
      </c>
      <c r="AE21" s="47">
        <f t="shared" si="9"/>
        <v>2658.6500000000005</v>
      </c>
      <c r="AF21" s="47">
        <f t="shared" si="9"/>
        <v>2763.1500000000005</v>
      </c>
      <c r="AG21" s="47">
        <f t="shared" si="9"/>
        <v>2848.1500000000005</v>
      </c>
      <c r="AH21" s="47">
        <f t="shared" si="9"/>
        <v>2916.3500000000004</v>
      </c>
      <c r="AI21" s="47">
        <f t="shared" si="9"/>
        <v>2999.3500000000004</v>
      </c>
      <c r="AJ21" s="47">
        <f t="shared" si="9"/>
        <v>3096.3500000000004</v>
      </c>
      <c r="AK21" s="47">
        <f t="shared" si="9"/>
        <v>3135.55</v>
      </c>
      <c r="AL21" s="47">
        <f t="shared" si="9"/>
        <v>3225.9500000000003</v>
      </c>
      <c r="AM21" s="47">
        <f t="shared" si="9"/>
        <v>3308.05</v>
      </c>
      <c r="AN21" s="47">
        <f t="shared" si="9"/>
        <v>3391.05</v>
      </c>
      <c r="AO21" s="47">
        <f t="shared" si="9"/>
        <v>3497.05</v>
      </c>
      <c r="AP21" s="47">
        <f t="shared" si="9"/>
        <v>3617.05</v>
      </c>
      <c r="AQ21" s="47">
        <f t="shared" si="9"/>
        <v>3740.55</v>
      </c>
      <c r="AR21" s="47">
        <f t="shared" si="9"/>
        <v>3848.8500000000004</v>
      </c>
      <c r="AS21" s="47">
        <f t="shared" si="9"/>
        <v>3939.1500000000005</v>
      </c>
      <c r="AT21" s="47">
        <f t="shared" si="9"/>
        <v>4051.4500000000007</v>
      </c>
      <c r="AU21" s="47">
        <f t="shared" si="9"/>
        <v>4145.950000000001</v>
      </c>
      <c r="AV21" s="47">
        <f t="shared" si="9"/>
        <v>4228.450000000001</v>
      </c>
      <c r="AW21" s="47">
        <f t="shared" si="9"/>
        <v>4345.35</v>
      </c>
      <c r="AX21" s="47">
        <f t="shared" si="9"/>
        <v>4461.25</v>
      </c>
      <c r="AY21" s="47">
        <f t="shared" si="9"/>
        <v>4548.05</v>
      </c>
      <c r="AZ21" s="47">
        <f t="shared" si="9"/>
        <v>4670.650000000001</v>
      </c>
      <c r="BA21" s="47">
        <f t="shared" si="9"/>
        <v>4762.55</v>
      </c>
      <c r="BB21" s="47">
        <f t="shared" si="9"/>
        <v>4896.25</v>
      </c>
    </row>
  </sheetData>
  <sheetProtection/>
  <mergeCells count="1">
    <mergeCell ref="G2:BB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U33" sqref="AU33"/>
    </sheetView>
  </sheetViews>
  <sheetFormatPr defaultColWidth="11.421875" defaultRowHeight="12.75"/>
  <cols>
    <col min="1" max="1" width="15.8515625" style="0" customWidth="1"/>
    <col min="2" max="2" width="4.8515625" style="0" customWidth="1"/>
    <col min="3" max="3" width="5.28125" style="0" customWidth="1"/>
    <col min="4" max="4" width="3.7109375" style="0" hidden="1" customWidth="1"/>
    <col min="5" max="5" width="3.140625" style="0" customWidth="1"/>
    <col min="6" max="6" width="6.00390625" style="0" customWidth="1"/>
    <col min="7" max="55" width="4.7109375" style="0" customWidth="1"/>
    <col min="56" max="58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5" t="s">
        <v>35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4"/>
      <c r="B3" s="22" t="s">
        <v>36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39450</v>
      </c>
      <c r="H3" s="15">
        <v>39457</v>
      </c>
      <c r="I3" s="15">
        <v>39464</v>
      </c>
      <c r="J3" s="15">
        <v>39471</v>
      </c>
      <c r="K3" s="15">
        <v>39478</v>
      </c>
      <c r="L3" s="15">
        <v>39485</v>
      </c>
      <c r="M3" s="15">
        <v>39492</v>
      </c>
      <c r="N3" s="15">
        <v>39499</v>
      </c>
      <c r="O3" s="15">
        <v>39506</v>
      </c>
      <c r="P3" s="15">
        <v>39513</v>
      </c>
      <c r="Q3" s="15">
        <v>39520</v>
      </c>
      <c r="R3" s="15">
        <v>39527</v>
      </c>
      <c r="S3" s="15">
        <v>39534</v>
      </c>
      <c r="T3" s="15">
        <v>39541</v>
      </c>
      <c r="U3" s="15">
        <v>39548</v>
      </c>
      <c r="V3" s="15">
        <v>39555</v>
      </c>
      <c r="W3" s="15">
        <v>39556</v>
      </c>
      <c r="X3" s="15">
        <v>39576</v>
      </c>
      <c r="Y3" s="15">
        <v>39583</v>
      </c>
      <c r="Z3" s="15">
        <v>39597</v>
      </c>
      <c r="AA3" s="15">
        <v>39604</v>
      </c>
      <c r="AB3" s="15">
        <v>39611</v>
      </c>
      <c r="AC3" s="15">
        <v>39618</v>
      </c>
      <c r="AD3" s="15">
        <v>39625</v>
      </c>
      <c r="AE3" s="15">
        <v>39632</v>
      </c>
      <c r="AF3" s="15">
        <v>39639</v>
      </c>
      <c r="AG3" s="15">
        <v>39646</v>
      </c>
      <c r="AH3" s="15">
        <v>39653</v>
      </c>
      <c r="AI3" s="15">
        <v>39660</v>
      </c>
      <c r="AJ3" s="15">
        <v>39667</v>
      </c>
      <c r="AK3" s="15">
        <v>39674</v>
      </c>
      <c r="AL3" s="15">
        <v>39681</v>
      </c>
      <c r="AM3" s="15">
        <v>39688</v>
      </c>
      <c r="AN3" s="15">
        <v>39695</v>
      </c>
      <c r="AO3" s="15">
        <v>39702</v>
      </c>
      <c r="AP3" s="15">
        <v>39709</v>
      </c>
      <c r="AQ3" s="15">
        <v>39716</v>
      </c>
      <c r="AR3" s="15">
        <v>39723</v>
      </c>
      <c r="AS3" s="15">
        <v>39730</v>
      </c>
      <c r="AT3" s="15">
        <v>39737</v>
      </c>
      <c r="AU3" s="15">
        <v>39744</v>
      </c>
      <c r="AV3" s="15">
        <v>39751</v>
      </c>
      <c r="AW3" s="15">
        <v>39758</v>
      </c>
      <c r="AX3" s="15">
        <v>39765</v>
      </c>
      <c r="AY3" s="15">
        <v>39772</v>
      </c>
      <c r="AZ3" s="15">
        <v>39779</v>
      </c>
      <c r="BA3" s="15">
        <v>39786</v>
      </c>
      <c r="BB3" s="15">
        <v>39793</v>
      </c>
      <c r="BC3" s="15">
        <v>39800</v>
      </c>
    </row>
    <row r="4" spans="1:55" ht="12.75">
      <c r="A4" s="3" t="s">
        <v>5</v>
      </c>
      <c r="B4" s="20">
        <f aca="true" t="shared" si="0" ref="B4:B15">SUM(G4:BC4)</f>
        <v>827.9</v>
      </c>
      <c r="C4" s="9">
        <f aca="true" t="shared" si="1" ref="C4:C15">E4/D4</f>
        <v>0.7959183673469388</v>
      </c>
      <c r="D4" s="33">
        <f aca="true" t="shared" si="2" ref="D4:D15">COUNT($G$16:$BC$16)</f>
        <v>49</v>
      </c>
      <c r="E4" s="16">
        <f aca="true" t="shared" si="3" ref="E4:E15">COUNT(G4:BC4)</f>
        <v>39</v>
      </c>
      <c r="F4" s="26">
        <f aca="true" t="shared" si="4" ref="F4:F15">B4/COUNT(G4:BC4)</f>
        <v>21.22820512820513</v>
      </c>
      <c r="G4" s="16">
        <v>15</v>
      </c>
      <c r="H4" s="16">
        <v>0</v>
      </c>
      <c r="I4" s="16">
        <v>14</v>
      </c>
      <c r="J4" s="16">
        <v>15</v>
      </c>
      <c r="K4" s="16">
        <v>15</v>
      </c>
      <c r="L4" s="16">
        <v>22</v>
      </c>
      <c r="M4" s="16">
        <v>22</v>
      </c>
      <c r="N4" s="16">
        <v>22</v>
      </c>
      <c r="O4" s="16">
        <v>22</v>
      </c>
      <c r="P4" s="16">
        <v>22</v>
      </c>
      <c r="Q4" s="16"/>
      <c r="R4" s="16">
        <v>22</v>
      </c>
      <c r="S4" s="16">
        <v>22</v>
      </c>
      <c r="T4" s="16">
        <v>22</v>
      </c>
      <c r="U4" s="16"/>
      <c r="V4" s="16">
        <v>22</v>
      </c>
      <c r="W4" s="16">
        <v>25</v>
      </c>
      <c r="X4" s="16">
        <v>25</v>
      </c>
      <c r="Y4" s="16">
        <v>25</v>
      </c>
      <c r="Z4" s="16">
        <v>25</v>
      </c>
      <c r="AA4" s="16">
        <v>25</v>
      </c>
      <c r="AB4" s="16"/>
      <c r="AC4" s="16">
        <v>25</v>
      </c>
      <c r="AD4" s="16">
        <v>25</v>
      </c>
      <c r="AE4" s="16">
        <v>25</v>
      </c>
      <c r="AF4" s="16">
        <v>25</v>
      </c>
      <c r="AG4" s="16">
        <v>25</v>
      </c>
      <c r="AH4" s="16">
        <v>25</v>
      </c>
      <c r="AI4" s="16"/>
      <c r="AJ4" s="16">
        <v>12</v>
      </c>
      <c r="AK4" s="16">
        <v>22</v>
      </c>
      <c r="AL4" s="16"/>
      <c r="AM4" s="16">
        <v>24.5</v>
      </c>
      <c r="AN4" s="16">
        <v>25</v>
      </c>
      <c r="AO4" s="16">
        <v>25</v>
      </c>
      <c r="AP4" s="16"/>
      <c r="AQ4" s="16"/>
      <c r="AR4" s="16">
        <v>25</v>
      </c>
      <c r="AS4" s="16">
        <v>25</v>
      </c>
      <c r="AT4" s="16">
        <v>12</v>
      </c>
      <c r="AU4" s="16">
        <v>22</v>
      </c>
      <c r="AV4" s="16">
        <v>22</v>
      </c>
      <c r="AW4" s="16">
        <v>22</v>
      </c>
      <c r="AX4" s="16">
        <v>22</v>
      </c>
      <c r="AY4" s="16">
        <v>22</v>
      </c>
      <c r="AZ4" s="43"/>
      <c r="BA4" s="43"/>
      <c r="BB4" s="43">
        <v>15.4</v>
      </c>
      <c r="BC4" s="43"/>
    </row>
    <row r="5" spans="1:55" ht="12.75">
      <c r="A5" s="3" t="s">
        <v>1</v>
      </c>
      <c r="B5" s="20">
        <f t="shared" si="0"/>
        <v>701</v>
      </c>
      <c r="C5" s="7">
        <f t="shared" si="1"/>
        <v>0.8367346938775511</v>
      </c>
      <c r="D5" s="33">
        <f t="shared" si="2"/>
        <v>49</v>
      </c>
      <c r="E5" s="16">
        <f t="shared" si="3"/>
        <v>41</v>
      </c>
      <c r="F5" s="26">
        <f t="shared" si="4"/>
        <v>17.097560975609756</v>
      </c>
      <c r="G5" s="16">
        <v>15</v>
      </c>
      <c r="H5" s="16">
        <v>11.7</v>
      </c>
      <c r="I5" s="16">
        <v>14</v>
      </c>
      <c r="J5" s="16">
        <v>15</v>
      </c>
      <c r="K5" s="16">
        <v>15</v>
      </c>
      <c r="L5" s="16">
        <v>13</v>
      </c>
      <c r="M5" s="16">
        <v>17.5</v>
      </c>
      <c r="N5" s="16">
        <v>15</v>
      </c>
      <c r="O5" s="16">
        <v>10</v>
      </c>
      <c r="P5" s="16">
        <v>12.1</v>
      </c>
      <c r="Q5" s="16">
        <v>11.6</v>
      </c>
      <c r="R5" s="16">
        <v>14.2</v>
      </c>
      <c r="S5" s="16">
        <v>15.2</v>
      </c>
      <c r="T5" s="16"/>
      <c r="U5" s="16">
        <v>17.7</v>
      </c>
      <c r="V5" s="16">
        <v>17.7</v>
      </c>
      <c r="W5" s="16">
        <v>17.7</v>
      </c>
      <c r="X5" s="16"/>
      <c r="Y5" s="16"/>
      <c r="Z5" s="16">
        <v>14.3</v>
      </c>
      <c r="AA5" s="16">
        <v>17.7</v>
      </c>
      <c r="AB5" s="16">
        <v>14.3</v>
      </c>
      <c r="AC5" s="16">
        <v>17.6</v>
      </c>
      <c r="AD5" s="16">
        <v>21.5</v>
      </c>
      <c r="AE5" s="16">
        <v>17.8</v>
      </c>
      <c r="AF5" s="16">
        <v>21.5</v>
      </c>
      <c r="AG5" s="16">
        <v>21.5</v>
      </c>
      <c r="AH5" s="16">
        <v>21.5</v>
      </c>
      <c r="AI5" s="16">
        <v>16.6</v>
      </c>
      <c r="AJ5" s="16">
        <v>17.7</v>
      </c>
      <c r="AK5" s="16">
        <v>21.5</v>
      </c>
      <c r="AL5" s="16">
        <v>17.7</v>
      </c>
      <c r="AM5" s="16">
        <v>21.5</v>
      </c>
      <c r="AN5" s="16">
        <v>21.5</v>
      </c>
      <c r="AO5" s="16"/>
      <c r="AP5" s="16"/>
      <c r="AQ5" s="16">
        <v>21.5</v>
      </c>
      <c r="AR5" s="16"/>
      <c r="AS5" s="16">
        <v>26.6</v>
      </c>
      <c r="AT5" s="16"/>
      <c r="AU5" s="16">
        <v>21.5</v>
      </c>
      <c r="AV5" s="16">
        <v>17.9</v>
      </c>
      <c r="AW5" s="16">
        <v>21</v>
      </c>
      <c r="AX5" s="16">
        <v>12</v>
      </c>
      <c r="AY5" s="16">
        <v>21</v>
      </c>
      <c r="AZ5" s="43"/>
      <c r="BA5" s="43">
        <v>15.4</v>
      </c>
      <c r="BB5" s="43">
        <v>15.4</v>
      </c>
      <c r="BC5" s="43">
        <v>12.1</v>
      </c>
    </row>
    <row r="6" spans="1:55" ht="12.75">
      <c r="A6" s="3" t="s">
        <v>7</v>
      </c>
      <c r="B6" s="20">
        <f t="shared" si="0"/>
        <v>593.7</v>
      </c>
      <c r="C6" s="7">
        <f t="shared" si="1"/>
        <v>0.6530612244897959</v>
      </c>
      <c r="D6" s="33">
        <f t="shared" si="2"/>
        <v>49</v>
      </c>
      <c r="E6" s="16">
        <f t="shared" si="3"/>
        <v>32</v>
      </c>
      <c r="F6" s="26">
        <f t="shared" si="4"/>
        <v>18.553125</v>
      </c>
      <c r="G6" s="16">
        <v>20</v>
      </c>
      <c r="H6" s="16">
        <v>11.7</v>
      </c>
      <c r="I6" s="16">
        <v>14</v>
      </c>
      <c r="J6" s="16"/>
      <c r="K6" s="16"/>
      <c r="L6" s="16">
        <v>11.7</v>
      </c>
      <c r="M6" s="16">
        <v>11.7</v>
      </c>
      <c r="N6" s="16">
        <v>20</v>
      </c>
      <c r="O6" s="16">
        <v>21</v>
      </c>
      <c r="P6" s="16"/>
      <c r="Q6" s="16">
        <v>20</v>
      </c>
      <c r="R6" s="16">
        <v>20</v>
      </c>
      <c r="S6" s="16">
        <v>20</v>
      </c>
      <c r="T6" s="16">
        <v>23</v>
      </c>
      <c r="U6" s="16">
        <v>24</v>
      </c>
      <c r="V6" s="16"/>
      <c r="W6" s="16">
        <v>20</v>
      </c>
      <c r="X6" s="16">
        <v>22</v>
      </c>
      <c r="Y6" s="16">
        <v>22</v>
      </c>
      <c r="Z6" s="16"/>
      <c r="AA6" s="16"/>
      <c r="AB6" s="16">
        <v>15</v>
      </c>
      <c r="AC6" s="16">
        <v>22</v>
      </c>
      <c r="AD6" s="16">
        <v>23</v>
      </c>
      <c r="AE6" s="16">
        <v>15</v>
      </c>
      <c r="AF6" s="16">
        <v>22</v>
      </c>
      <c r="AG6" s="16">
        <v>23</v>
      </c>
      <c r="AH6" s="16">
        <v>23</v>
      </c>
      <c r="AI6" s="16"/>
      <c r="AJ6" s="16">
        <v>21</v>
      </c>
      <c r="AK6" s="16">
        <v>23</v>
      </c>
      <c r="AL6" s="16"/>
      <c r="AM6" s="16">
        <v>23</v>
      </c>
      <c r="AN6" s="16"/>
      <c r="AO6" s="16">
        <v>22</v>
      </c>
      <c r="AP6" s="16">
        <v>17.7</v>
      </c>
      <c r="AQ6" s="16"/>
      <c r="AR6" s="16">
        <v>8</v>
      </c>
      <c r="AS6" s="16"/>
      <c r="AT6" s="16"/>
      <c r="AU6" s="16"/>
      <c r="AV6" s="16"/>
      <c r="AW6" s="16">
        <v>15.4</v>
      </c>
      <c r="AX6" s="16">
        <v>12</v>
      </c>
      <c r="AY6" s="16">
        <v>15.4</v>
      </c>
      <c r="AZ6" s="43"/>
      <c r="BA6" s="43"/>
      <c r="BB6" s="43"/>
      <c r="BC6" s="43">
        <v>12.1</v>
      </c>
    </row>
    <row r="7" spans="1:55" ht="12.75">
      <c r="A7" s="3" t="s">
        <v>2</v>
      </c>
      <c r="B7" s="20">
        <f t="shared" si="0"/>
        <v>592.7999999999998</v>
      </c>
      <c r="C7" s="7">
        <f t="shared" si="1"/>
        <v>0.7346938775510204</v>
      </c>
      <c r="D7" s="33">
        <f t="shared" si="2"/>
        <v>49</v>
      </c>
      <c r="E7" s="16">
        <f t="shared" si="3"/>
        <v>36</v>
      </c>
      <c r="F7" s="26">
        <f t="shared" si="4"/>
        <v>16.46666666666666</v>
      </c>
      <c r="G7" s="16"/>
      <c r="H7" s="16"/>
      <c r="I7" s="16">
        <v>11.7</v>
      </c>
      <c r="J7" s="16">
        <v>11.7</v>
      </c>
      <c r="K7" s="16"/>
      <c r="L7" s="16">
        <v>17.5</v>
      </c>
      <c r="M7" s="16">
        <v>17.5</v>
      </c>
      <c r="N7" s="16"/>
      <c r="O7" s="16">
        <v>17.5</v>
      </c>
      <c r="P7" s="16">
        <v>17.5</v>
      </c>
      <c r="Q7" s="16"/>
      <c r="R7" s="16">
        <v>17.7</v>
      </c>
      <c r="S7" s="16">
        <v>17.7</v>
      </c>
      <c r="T7" s="16">
        <v>17.7</v>
      </c>
      <c r="U7" s="16">
        <v>17.7</v>
      </c>
      <c r="V7" s="16">
        <v>17.7</v>
      </c>
      <c r="W7" s="16">
        <v>17.7</v>
      </c>
      <c r="X7" s="16">
        <v>14.2</v>
      </c>
      <c r="Y7" s="16"/>
      <c r="Z7" s="16">
        <v>14.3</v>
      </c>
      <c r="AA7" s="16">
        <v>17.7</v>
      </c>
      <c r="AB7" s="16">
        <v>14.3</v>
      </c>
      <c r="AC7" s="16">
        <v>17.7</v>
      </c>
      <c r="AD7" s="16">
        <v>17.7</v>
      </c>
      <c r="AE7" s="16"/>
      <c r="AF7" s="16">
        <v>17.7</v>
      </c>
      <c r="AG7" s="16"/>
      <c r="AH7" s="16"/>
      <c r="AI7" s="16"/>
      <c r="AJ7" s="16">
        <v>17.7</v>
      </c>
      <c r="AK7" s="16">
        <v>17.7</v>
      </c>
      <c r="AL7" s="16">
        <v>17.7</v>
      </c>
      <c r="AM7" s="16">
        <v>17.7</v>
      </c>
      <c r="AN7" s="16">
        <v>17.7</v>
      </c>
      <c r="AO7" s="16">
        <v>17.7</v>
      </c>
      <c r="AP7" s="16">
        <v>17.7</v>
      </c>
      <c r="AQ7" s="16">
        <v>17.7</v>
      </c>
      <c r="AR7" s="16">
        <v>12</v>
      </c>
      <c r="AS7" s="16">
        <v>18</v>
      </c>
      <c r="AT7" s="16">
        <v>15</v>
      </c>
      <c r="AU7" s="16">
        <v>18</v>
      </c>
      <c r="AV7" s="16"/>
      <c r="AW7" s="16"/>
      <c r="AX7" s="16"/>
      <c r="AY7" s="16">
        <v>18</v>
      </c>
      <c r="AZ7" s="43">
        <v>17.5</v>
      </c>
      <c r="BA7" s="43">
        <v>12</v>
      </c>
      <c r="BB7" s="43">
        <v>15.4</v>
      </c>
      <c r="BC7" s="43">
        <v>12.1</v>
      </c>
    </row>
    <row r="8" spans="1:55" ht="12.75">
      <c r="A8" s="3" t="s">
        <v>11</v>
      </c>
      <c r="B8" s="20">
        <f t="shared" si="0"/>
        <v>460.0999999999999</v>
      </c>
      <c r="C8" s="7">
        <f t="shared" si="1"/>
        <v>0.5102040816326531</v>
      </c>
      <c r="D8" s="33">
        <f t="shared" si="2"/>
        <v>49</v>
      </c>
      <c r="E8" s="16">
        <f t="shared" si="3"/>
        <v>25</v>
      </c>
      <c r="F8" s="26">
        <f t="shared" si="4"/>
        <v>18.403999999999996</v>
      </c>
      <c r="G8" s="16">
        <v>24</v>
      </c>
      <c r="H8" s="16">
        <v>22</v>
      </c>
      <c r="I8" s="16">
        <v>23</v>
      </c>
      <c r="J8" s="16">
        <v>23</v>
      </c>
      <c r="K8" s="16">
        <v>31</v>
      </c>
      <c r="L8" s="16">
        <v>23</v>
      </c>
      <c r="M8" s="16">
        <v>30</v>
      </c>
      <c r="N8" s="16">
        <v>20.5</v>
      </c>
      <c r="O8" s="16">
        <v>20.5</v>
      </c>
      <c r="P8" s="16">
        <v>17.5</v>
      </c>
      <c r="Q8" s="16"/>
      <c r="R8" s="16"/>
      <c r="S8" s="16">
        <v>21</v>
      </c>
      <c r="T8" s="16">
        <v>16</v>
      </c>
      <c r="U8" s="16"/>
      <c r="V8" s="16"/>
      <c r="W8" s="16"/>
      <c r="X8" s="16"/>
      <c r="Y8" s="16"/>
      <c r="Z8" s="16"/>
      <c r="AA8" s="16">
        <v>4</v>
      </c>
      <c r="AB8" s="16"/>
      <c r="AC8" s="16"/>
      <c r="AD8" s="16"/>
      <c r="AE8" s="16"/>
      <c r="AF8" s="16"/>
      <c r="AG8" s="16"/>
      <c r="AH8" s="16">
        <v>17.7</v>
      </c>
      <c r="AI8" s="16"/>
      <c r="AJ8" s="16">
        <v>12</v>
      </c>
      <c r="AK8" s="16"/>
      <c r="AL8" s="16"/>
      <c r="AM8" s="16"/>
      <c r="AN8" s="16">
        <v>12</v>
      </c>
      <c r="AO8" s="16">
        <v>15</v>
      </c>
      <c r="AP8" s="16">
        <v>17.7</v>
      </c>
      <c r="AQ8" s="16"/>
      <c r="AR8" s="16"/>
      <c r="AS8" s="16">
        <v>12</v>
      </c>
      <c r="AT8" s="16"/>
      <c r="AU8" s="16"/>
      <c r="AV8" s="16"/>
      <c r="AW8" s="16"/>
      <c r="AX8" s="16">
        <v>12</v>
      </c>
      <c r="AY8" s="16">
        <v>21</v>
      </c>
      <c r="AZ8" s="43">
        <v>16</v>
      </c>
      <c r="BA8" s="43">
        <v>16.4</v>
      </c>
      <c r="BB8" s="43">
        <v>16.4</v>
      </c>
      <c r="BC8" s="43">
        <v>16.4</v>
      </c>
    </row>
    <row r="9" spans="1:55" ht="12.75">
      <c r="A9" s="3" t="s">
        <v>9</v>
      </c>
      <c r="B9" s="20">
        <f t="shared" si="0"/>
        <v>458.49999999999994</v>
      </c>
      <c r="C9" s="7">
        <f t="shared" si="1"/>
        <v>0.673469387755102</v>
      </c>
      <c r="D9" s="33">
        <f t="shared" si="2"/>
        <v>49</v>
      </c>
      <c r="E9" s="16">
        <f t="shared" si="3"/>
        <v>33</v>
      </c>
      <c r="F9" s="26">
        <f t="shared" si="4"/>
        <v>13.893939393939393</v>
      </c>
      <c r="G9" s="16"/>
      <c r="H9" s="16">
        <v>11.7</v>
      </c>
      <c r="I9" s="16">
        <v>15</v>
      </c>
      <c r="J9" s="16">
        <v>14</v>
      </c>
      <c r="K9" s="16">
        <v>15</v>
      </c>
      <c r="L9" s="16">
        <v>15</v>
      </c>
      <c r="M9" s="16">
        <v>11.7</v>
      </c>
      <c r="N9" s="16"/>
      <c r="O9" s="16">
        <v>15</v>
      </c>
      <c r="P9" s="16"/>
      <c r="Q9" s="16">
        <v>15</v>
      </c>
      <c r="R9" s="16">
        <v>17.7</v>
      </c>
      <c r="S9" s="16">
        <v>15.2</v>
      </c>
      <c r="T9" s="16"/>
      <c r="U9" s="16"/>
      <c r="V9" s="16">
        <v>14</v>
      </c>
      <c r="W9" s="16">
        <v>17.7</v>
      </c>
      <c r="X9" s="16">
        <v>14.2</v>
      </c>
      <c r="Y9" s="16">
        <v>15</v>
      </c>
      <c r="Z9" s="16"/>
      <c r="AA9" s="16">
        <v>14.1</v>
      </c>
      <c r="AB9" s="16"/>
      <c r="AC9" s="16"/>
      <c r="AD9" s="16">
        <v>12</v>
      </c>
      <c r="AE9" s="16"/>
      <c r="AF9" s="16">
        <v>14.1</v>
      </c>
      <c r="AG9" s="16">
        <v>14.1</v>
      </c>
      <c r="AH9" s="16"/>
      <c r="AI9" s="16"/>
      <c r="AJ9" s="16"/>
      <c r="AK9" s="16">
        <v>14</v>
      </c>
      <c r="AL9" s="16">
        <v>15</v>
      </c>
      <c r="AM9" s="16">
        <v>15</v>
      </c>
      <c r="AN9" s="16">
        <v>15</v>
      </c>
      <c r="AO9" s="16">
        <v>15</v>
      </c>
      <c r="AP9" s="16">
        <v>12</v>
      </c>
      <c r="AQ9" s="16">
        <v>14</v>
      </c>
      <c r="AR9" s="16"/>
      <c r="AS9" s="16">
        <v>14</v>
      </c>
      <c r="AT9" s="16">
        <v>12</v>
      </c>
      <c r="AU9" s="16">
        <v>12</v>
      </c>
      <c r="AV9" s="16">
        <v>12</v>
      </c>
      <c r="AW9" s="16"/>
      <c r="AX9" s="16"/>
      <c r="AY9" s="16">
        <v>12</v>
      </c>
      <c r="AZ9" s="43">
        <v>12</v>
      </c>
      <c r="BA9" s="43">
        <v>12</v>
      </c>
      <c r="BB9" s="43">
        <v>12</v>
      </c>
      <c r="BC9" s="43"/>
    </row>
    <row r="10" spans="1:55" ht="12.75">
      <c r="A10" s="3" t="s">
        <v>6</v>
      </c>
      <c r="B10" s="20">
        <f t="shared" si="0"/>
        <v>436.09999999999985</v>
      </c>
      <c r="C10" s="7">
        <f t="shared" si="1"/>
        <v>0.6122448979591837</v>
      </c>
      <c r="D10" s="33">
        <f t="shared" si="2"/>
        <v>49</v>
      </c>
      <c r="E10" s="16">
        <f t="shared" si="3"/>
        <v>30</v>
      </c>
      <c r="F10" s="26">
        <f t="shared" si="4"/>
        <v>14.536666666666662</v>
      </c>
      <c r="G10" s="16">
        <v>15</v>
      </c>
      <c r="H10" s="16">
        <v>11.7</v>
      </c>
      <c r="I10" s="16"/>
      <c r="J10" s="16"/>
      <c r="K10" s="16">
        <v>11.7</v>
      </c>
      <c r="L10" s="16">
        <v>17.5</v>
      </c>
      <c r="M10" s="16"/>
      <c r="N10" s="16">
        <v>11.7</v>
      </c>
      <c r="O10" s="16">
        <v>17.5</v>
      </c>
      <c r="P10" s="16"/>
      <c r="Q10" s="16"/>
      <c r="R10" s="16"/>
      <c r="S10" s="16">
        <v>15.2</v>
      </c>
      <c r="T10" s="16">
        <v>17.7</v>
      </c>
      <c r="U10" s="16"/>
      <c r="V10" s="16">
        <v>17.7</v>
      </c>
      <c r="W10" s="16">
        <v>17.7</v>
      </c>
      <c r="X10" s="16"/>
      <c r="Y10" s="16">
        <v>12</v>
      </c>
      <c r="Z10" s="16">
        <v>14.3</v>
      </c>
      <c r="AA10" s="16">
        <v>17.7</v>
      </c>
      <c r="AB10" s="16"/>
      <c r="AC10" s="16"/>
      <c r="AD10" s="16"/>
      <c r="AE10" s="16"/>
      <c r="AF10" s="16"/>
      <c r="AG10" s="16">
        <v>17.7</v>
      </c>
      <c r="AH10" s="16">
        <v>12</v>
      </c>
      <c r="AI10" s="16"/>
      <c r="AJ10" s="16">
        <v>15</v>
      </c>
      <c r="AK10" s="16"/>
      <c r="AL10" s="16">
        <v>8</v>
      </c>
      <c r="AM10" s="16">
        <v>8</v>
      </c>
      <c r="AN10" s="16"/>
      <c r="AO10" s="16">
        <v>12</v>
      </c>
      <c r="AP10" s="16">
        <v>15</v>
      </c>
      <c r="AQ10" s="16"/>
      <c r="AR10" s="16"/>
      <c r="AS10" s="16"/>
      <c r="AT10" s="16">
        <v>15</v>
      </c>
      <c r="AU10" s="16">
        <v>12</v>
      </c>
      <c r="AV10" s="16">
        <v>15.4</v>
      </c>
      <c r="AW10" s="16">
        <v>15.4</v>
      </c>
      <c r="AX10" s="16">
        <v>15.4</v>
      </c>
      <c r="AY10" s="16">
        <v>15.4</v>
      </c>
      <c r="AZ10" s="43">
        <v>17.5</v>
      </c>
      <c r="BA10" s="43">
        <v>16.4</v>
      </c>
      <c r="BB10" s="43">
        <v>16.4</v>
      </c>
      <c r="BC10" s="43">
        <v>12.1</v>
      </c>
    </row>
    <row r="11" spans="1:55" ht="12.75">
      <c r="A11" s="3" t="s">
        <v>3</v>
      </c>
      <c r="B11" s="20">
        <f t="shared" si="0"/>
        <v>407.8</v>
      </c>
      <c r="C11" s="7">
        <f t="shared" si="1"/>
        <v>0.6122448979591837</v>
      </c>
      <c r="D11" s="33">
        <f t="shared" si="2"/>
        <v>49</v>
      </c>
      <c r="E11" s="16">
        <f t="shared" si="3"/>
        <v>30</v>
      </c>
      <c r="F11" s="26">
        <f t="shared" si="4"/>
        <v>13.593333333333334</v>
      </c>
      <c r="G11" s="16"/>
      <c r="H11" s="16">
        <v>11.7</v>
      </c>
      <c r="I11" s="16">
        <v>14</v>
      </c>
      <c r="J11" s="16">
        <v>14</v>
      </c>
      <c r="K11" s="16">
        <v>11.7</v>
      </c>
      <c r="L11" s="16">
        <v>14</v>
      </c>
      <c r="M11" s="16"/>
      <c r="N11" s="16"/>
      <c r="O11" s="16">
        <v>10</v>
      </c>
      <c r="P11" s="16">
        <v>11.9</v>
      </c>
      <c r="Q11" s="16">
        <v>6</v>
      </c>
      <c r="R11" s="16"/>
      <c r="S11" s="16"/>
      <c r="T11" s="16">
        <v>12</v>
      </c>
      <c r="U11" s="16">
        <v>12</v>
      </c>
      <c r="V11" s="16">
        <v>12</v>
      </c>
      <c r="W11" s="16"/>
      <c r="X11" s="16">
        <v>11.5</v>
      </c>
      <c r="Y11" s="16">
        <v>12</v>
      </c>
      <c r="Z11" s="16">
        <v>12</v>
      </c>
      <c r="AA11" s="16">
        <v>15</v>
      </c>
      <c r="AB11" s="16"/>
      <c r="AC11" s="16">
        <v>15</v>
      </c>
      <c r="AD11" s="16">
        <v>15</v>
      </c>
      <c r="AE11" s="16"/>
      <c r="AF11" s="16">
        <v>15</v>
      </c>
      <c r="AG11" s="16"/>
      <c r="AH11" s="16"/>
      <c r="AI11" s="16"/>
      <c r="AJ11" s="16"/>
      <c r="AK11" s="16">
        <v>21.4</v>
      </c>
      <c r="AL11" s="16">
        <v>21.5</v>
      </c>
      <c r="AM11" s="16">
        <v>12</v>
      </c>
      <c r="AN11" s="16">
        <v>17.7</v>
      </c>
      <c r="AO11" s="16"/>
      <c r="AP11" s="16">
        <v>17.7</v>
      </c>
      <c r="AQ11" s="16">
        <v>17.7</v>
      </c>
      <c r="AR11" s="16"/>
      <c r="AS11" s="16"/>
      <c r="AT11" s="16">
        <v>15</v>
      </c>
      <c r="AU11" s="16"/>
      <c r="AV11" s="16"/>
      <c r="AW11" s="16">
        <v>12</v>
      </c>
      <c r="AX11" s="16"/>
      <c r="AY11" s="16">
        <v>12</v>
      </c>
      <c r="AZ11" s="43">
        <v>12</v>
      </c>
      <c r="BA11" s="43">
        <v>12</v>
      </c>
      <c r="BB11" s="43">
        <v>12</v>
      </c>
      <c r="BC11" s="43"/>
    </row>
    <row r="12" spans="1:55" ht="12.75">
      <c r="A12" s="3" t="s">
        <v>8</v>
      </c>
      <c r="B12" s="20">
        <f t="shared" si="0"/>
        <v>406.8</v>
      </c>
      <c r="C12" s="7">
        <f t="shared" si="1"/>
        <v>0.673469387755102</v>
      </c>
      <c r="D12" s="33">
        <f t="shared" si="2"/>
        <v>49</v>
      </c>
      <c r="E12" s="16">
        <f t="shared" si="3"/>
        <v>33</v>
      </c>
      <c r="F12" s="26">
        <f t="shared" si="4"/>
        <v>12.327272727272728</v>
      </c>
      <c r="G12" s="16">
        <v>11.7</v>
      </c>
      <c r="H12" s="16">
        <v>11.7</v>
      </c>
      <c r="I12" s="16">
        <v>11.7</v>
      </c>
      <c r="J12" s="16">
        <v>8</v>
      </c>
      <c r="K12" s="16"/>
      <c r="L12" s="16">
        <v>11.7</v>
      </c>
      <c r="M12" s="16">
        <v>11.7</v>
      </c>
      <c r="N12" s="16"/>
      <c r="O12" s="16">
        <v>11.7</v>
      </c>
      <c r="P12" s="16">
        <v>14</v>
      </c>
      <c r="Q12" s="16">
        <v>11.6</v>
      </c>
      <c r="R12" s="16">
        <v>14.2</v>
      </c>
      <c r="S12" s="16">
        <v>12</v>
      </c>
      <c r="T12" s="16"/>
      <c r="U12" s="16"/>
      <c r="V12" s="16">
        <v>12</v>
      </c>
      <c r="W12" s="16">
        <v>14</v>
      </c>
      <c r="X12" s="16">
        <v>11.5</v>
      </c>
      <c r="Y12" s="16"/>
      <c r="Z12" s="16"/>
      <c r="AA12" s="16">
        <v>12</v>
      </c>
      <c r="AB12" s="16"/>
      <c r="AC12" s="16">
        <v>12</v>
      </c>
      <c r="AD12" s="16">
        <v>12</v>
      </c>
      <c r="AE12" s="16">
        <v>15</v>
      </c>
      <c r="AF12" s="16">
        <v>14.1</v>
      </c>
      <c r="AG12" s="16">
        <v>14.1</v>
      </c>
      <c r="AH12" s="16"/>
      <c r="AI12" s="16"/>
      <c r="AJ12" s="16"/>
      <c r="AK12" s="16">
        <v>12</v>
      </c>
      <c r="AL12" s="16">
        <v>12</v>
      </c>
      <c r="AM12" s="16">
        <v>14</v>
      </c>
      <c r="AN12" s="16">
        <v>12</v>
      </c>
      <c r="AO12" s="16">
        <v>12</v>
      </c>
      <c r="AP12" s="16">
        <v>12</v>
      </c>
      <c r="AQ12" s="16">
        <v>12</v>
      </c>
      <c r="AR12" s="16"/>
      <c r="AS12" s="16">
        <v>14</v>
      </c>
      <c r="AT12" s="16"/>
      <c r="AU12" s="16">
        <v>12</v>
      </c>
      <c r="AV12" s="16">
        <v>12</v>
      </c>
      <c r="AW12" s="16"/>
      <c r="AX12" s="16"/>
      <c r="AY12" s="16">
        <v>12</v>
      </c>
      <c r="AZ12" s="43"/>
      <c r="BA12" s="43"/>
      <c r="BB12" s="43">
        <v>12</v>
      </c>
      <c r="BC12" s="43">
        <v>12.1</v>
      </c>
    </row>
    <row r="13" spans="1:55" ht="12" customHeight="1">
      <c r="A13" s="3" t="s">
        <v>10</v>
      </c>
      <c r="B13" s="20">
        <f t="shared" si="0"/>
        <v>297</v>
      </c>
      <c r="C13" s="7">
        <f t="shared" si="1"/>
        <v>0.4897959183673469</v>
      </c>
      <c r="D13" s="33">
        <f t="shared" si="2"/>
        <v>49</v>
      </c>
      <c r="E13" s="16">
        <f t="shared" si="3"/>
        <v>24</v>
      </c>
      <c r="F13" s="26">
        <f t="shared" si="4"/>
        <v>12.375</v>
      </c>
      <c r="G13" s="16"/>
      <c r="H13" s="16"/>
      <c r="I13" s="16"/>
      <c r="J13" s="16"/>
      <c r="K13" s="16"/>
      <c r="L13" s="16"/>
      <c r="M13" s="16"/>
      <c r="N13" s="16">
        <v>11.7</v>
      </c>
      <c r="O13" s="16">
        <v>11.7</v>
      </c>
      <c r="P13" s="16"/>
      <c r="Q13" s="16">
        <v>11.6</v>
      </c>
      <c r="R13" s="16"/>
      <c r="S13" s="16"/>
      <c r="T13" s="16"/>
      <c r="U13" s="16"/>
      <c r="V13" s="16">
        <v>12</v>
      </c>
      <c r="W13" s="16"/>
      <c r="X13" s="16">
        <v>14.2</v>
      </c>
      <c r="Y13" s="16"/>
      <c r="Z13" s="16">
        <v>14.3</v>
      </c>
      <c r="AA13" s="16">
        <v>12</v>
      </c>
      <c r="AB13" s="16"/>
      <c r="AC13" s="16">
        <v>12</v>
      </c>
      <c r="AD13" s="16">
        <v>12</v>
      </c>
      <c r="AE13" s="16"/>
      <c r="AF13" s="16">
        <v>12</v>
      </c>
      <c r="AG13" s="16"/>
      <c r="AH13" s="16"/>
      <c r="AI13" s="16"/>
      <c r="AJ13" s="16"/>
      <c r="AK13" s="16">
        <v>21.5</v>
      </c>
      <c r="AL13" s="16">
        <v>12</v>
      </c>
      <c r="AM13" s="16">
        <v>12</v>
      </c>
      <c r="AN13" s="16">
        <v>12</v>
      </c>
      <c r="AO13" s="16">
        <v>8</v>
      </c>
      <c r="AP13" s="16">
        <v>12</v>
      </c>
      <c r="AQ13" s="16">
        <v>12</v>
      </c>
      <c r="AR13" s="16">
        <v>12</v>
      </c>
      <c r="AS13" s="16"/>
      <c r="AT13" s="16"/>
      <c r="AU13" s="16">
        <v>12</v>
      </c>
      <c r="AV13" s="16"/>
      <c r="AW13" s="16">
        <v>12</v>
      </c>
      <c r="AX13" s="16">
        <v>12</v>
      </c>
      <c r="AY13" s="16">
        <v>12</v>
      </c>
      <c r="AZ13" s="43">
        <v>12</v>
      </c>
      <c r="BA13" s="43">
        <v>12</v>
      </c>
      <c r="BB13" s="43"/>
      <c r="BC13" s="43"/>
    </row>
    <row r="14" spans="1:55" ht="12.75">
      <c r="A14" s="3" t="s">
        <v>37</v>
      </c>
      <c r="B14" s="20">
        <f>SUM(G14:BC14)</f>
        <v>72.3</v>
      </c>
      <c r="C14" s="7">
        <f>E14/D14</f>
        <v>0.10204081632653061</v>
      </c>
      <c r="D14" s="33">
        <f t="shared" si="2"/>
        <v>49</v>
      </c>
      <c r="E14" s="16">
        <f>COUNT(G14:BC14)</f>
        <v>5</v>
      </c>
      <c r="F14" s="26">
        <f t="shared" si="4"/>
        <v>14.459999999999999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12</v>
      </c>
      <c r="AV14" s="16">
        <v>12</v>
      </c>
      <c r="AW14" s="16"/>
      <c r="AX14" s="16">
        <v>15.4</v>
      </c>
      <c r="AY14" s="16">
        <v>15.4</v>
      </c>
      <c r="AZ14" s="43">
        <v>17.5</v>
      </c>
      <c r="BA14" s="43"/>
      <c r="BB14" s="43"/>
      <c r="BC14" s="43"/>
    </row>
    <row r="15" spans="1:55" ht="12.75">
      <c r="A15" s="3" t="s">
        <v>0</v>
      </c>
      <c r="B15" s="20">
        <f t="shared" si="0"/>
        <v>71.10000000000001</v>
      </c>
      <c r="C15" s="7">
        <f t="shared" si="1"/>
        <v>0.14285714285714285</v>
      </c>
      <c r="D15" s="33">
        <f t="shared" si="2"/>
        <v>49</v>
      </c>
      <c r="E15" s="16">
        <f t="shared" si="3"/>
        <v>7</v>
      </c>
      <c r="F15" s="26">
        <f t="shared" si="4"/>
        <v>10.157142857142858</v>
      </c>
      <c r="G15" s="16"/>
      <c r="H15" s="16">
        <v>11.7</v>
      </c>
      <c r="I15" s="16">
        <v>14</v>
      </c>
      <c r="J15" s="16">
        <v>14</v>
      </c>
      <c r="K15" s="16">
        <v>11.7</v>
      </c>
      <c r="L15" s="16">
        <v>11.7</v>
      </c>
      <c r="M15" s="16"/>
      <c r="N15" s="16">
        <v>8</v>
      </c>
      <c r="O15" s="16"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43"/>
      <c r="BA15" s="43"/>
      <c r="BB15" s="43"/>
      <c r="BC15" s="43"/>
    </row>
    <row r="16" spans="1:55" s="27" customFormat="1" ht="12.75">
      <c r="A16" s="29" t="s">
        <v>26</v>
      </c>
      <c r="B16" s="27">
        <f>SUM(G16:BB16)</f>
        <v>329</v>
      </c>
      <c r="C16" s="29" t="s">
        <v>25</v>
      </c>
      <c r="F16" s="28">
        <f>B16/COUNT(G16:BB16)</f>
        <v>6.854166666666667</v>
      </c>
      <c r="G16" s="42">
        <f aca="true" t="shared" si="5" ref="G16:S16">COUNT(G4:G15)</f>
        <v>6</v>
      </c>
      <c r="H16" s="42">
        <f t="shared" si="5"/>
        <v>9</v>
      </c>
      <c r="I16" s="42">
        <f t="shared" si="5"/>
        <v>9</v>
      </c>
      <c r="J16" s="42">
        <f t="shared" si="5"/>
        <v>8</v>
      </c>
      <c r="K16" s="42">
        <f t="shared" si="5"/>
        <v>7</v>
      </c>
      <c r="L16" s="42">
        <f t="shared" si="5"/>
        <v>10</v>
      </c>
      <c r="M16" s="42">
        <f t="shared" si="5"/>
        <v>7</v>
      </c>
      <c r="N16" s="42">
        <f t="shared" si="5"/>
        <v>7</v>
      </c>
      <c r="O16" s="42">
        <f t="shared" si="5"/>
        <v>11</v>
      </c>
      <c r="P16" s="42">
        <f t="shared" si="5"/>
        <v>6</v>
      </c>
      <c r="Q16" s="42">
        <f t="shared" si="5"/>
        <v>6</v>
      </c>
      <c r="R16" s="42">
        <f t="shared" si="5"/>
        <v>6</v>
      </c>
      <c r="S16" s="42">
        <f t="shared" si="5"/>
        <v>8</v>
      </c>
      <c r="T16" s="42">
        <f>COUNT(T4:T15)</f>
        <v>6</v>
      </c>
      <c r="U16" s="42">
        <f aca="true" t="shared" si="6" ref="U16:AY16">COUNT(U4:U15)</f>
        <v>4</v>
      </c>
      <c r="V16" s="42">
        <f t="shared" si="6"/>
        <v>8</v>
      </c>
      <c r="W16" s="42">
        <f t="shared" si="6"/>
        <v>7</v>
      </c>
      <c r="X16" s="42">
        <f t="shared" si="6"/>
        <v>7</v>
      </c>
      <c r="Y16" s="42">
        <f t="shared" si="6"/>
        <v>5</v>
      </c>
      <c r="Z16" s="42">
        <f t="shared" si="6"/>
        <v>6</v>
      </c>
      <c r="AA16" s="42">
        <f t="shared" si="6"/>
        <v>9</v>
      </c>
      <c r="AB16" s="42">
        <f t="shared" si="6"/>
        <v>3</v>
      </c>
      <c r="AC16" s="42">
        <f t="shared" si="6"/>
        <v>7</v>
      </c>
      <c r="AD16" s="42">
        <f t="shared" si="6"/>
        <v>8</v>
      </c>
      <c r="AE16" s="42">
        <f t="shared" si="6"/>
        <v>4</v>
      </c>
      <c r="AF16" s="42">
        <f t="shared" si="6"/>
        <v>8</v>
      </c>
      <c r="AG16" s="42">
        <f t="shared" si="6"/>
        <v>6</v>
      </c>
      <c r="AH16" s="42">
        <f t="shared" si="6"/>
        <v>5</v>
      </c>
      <c r="AI16" s="42">
        <f t="shared" si="6"/>
        <v>1</v>
      </c>
      <c r="AJ16" s="42">
        <f t="shared" si="6"/>
        <v>6</v>
      </c>
      <c r="AK16" s="42">
        <f t="shared" si="6"/>
        <v>8</v>
      </c>
      <c r="AL16" s="42">
        <f t="shared" si="6"/>
        <v>7</v>
      </c>
      <c r="AM16" s="42">
        <f t="shared" si="6"/>
        <v>9</v>
      </c>
      <c r="AN16" s="42">
        <f t="shared" si="6"/>
        <v>8</v>
      </c>
      <c r="AO16" s="42">
        <f t="shared" si="6"/>
        <v>8</v>
      </c>
      <c r="AP16" s="42">
        <f t="shared" si="6"/>
        <v>8</v>
      </c>
      <c r="AQ16" s="42">
        <f t="shared" si="6"/>
        <v>6</v>
      </c>
      <c r="AR16" s="42">
        <f t="shared" si="6"/>
        <v>4</v>
      </c>
      <c r="AS16" s="42">
        <f t="shared" si="6"/>
        <v>6</v>
      </c>
      <c r="AT16" s="42">
        <f t="shared" si="6"/>
        <v>5</v>
      </c>
      <c r="AU16" s="42">
        <f t="shared" si="6"/>
        <v>8</v>
      </c>
      <c r="AV16" s="42">
        <f t="shared" si="6"/>
        <v>6</v>
      </c>
      <c r="AW16" s="42">
        <f t="shared" si="6"/>
        <v>6</v>
      </c>
      <c r="AX16" s="42">
        <f t="shared" si="6"/>
        <v>7</v>
      </c>
      <c r="AY16" s="42">
        <f t="shared" si="6"/>
        <v>11</v>
      </c>
      <c r="AZ16" s="42">
        <f>COUNT(AZ4:AZ15)</f>
        <v>7</v>
      </c>
      <c r="BA16" s="42">
        <f>COUNT(BA4:BA15)</f>
        <v>7</v>
      </c>
      <c r="BB16" s="42">
        <f>COUNT(BB4:BB15)</f>
        <v>8</v>
      </c>
      <c r="BC16" s="42">
        <f>COUNT(BC4:BC15)</f>
        <v>6</v>
      </c>
    </row>
    <row r="20" spans="7:55" ht="12.75">
      <c r="G20" s="47">
        <f>SUM(G4:G15)</f>
        <v>100.7</v>
      </c>
      <c r="H20" s="47">
        <f aca="true" t="shared" si="7" ref="H20:BB20">SUM(H4:H15)</f>
        <v>103.9</v>
      </c>
      <c r="I20" s="47">
        <f t="shared" si="7"/>
        <v>131.4</v>
      </c>
      <c r="J20" s="47">
        <f t="shared" si="7"/>
        <v>114.7</v>
      </c>
      <c r="K20" s="47">
        <f t="shared" si="7"/>
        <v>111.10000000000001</v>
      </c>
      <c r="L20" s="47">
        <f t="shared" si="7"/>
        <v>157.09999999999997</v>
      </c>
      <c r="M20" s="47">
        <f t="shared" si="7"/>
        <v>122.10000000000001</v>
      </c>
      <c r="N20" s="47">
        <f t="shared" si="7"/>
        <v>108.9</v>
      </c>
      <c r="O20" s="47">
        <f t="shared" si="7"/>
        <v>156.89999999999998</v>
      </c>
      <c r="P20" s="47">
        <f t="shared" si="7"/>
        <v>95</v>
      </c>
      <c r="Q20" s="47">
        <f t="shared" si="7"/>
        <v>75.8</v>
      </c>
      <c r="R20" s="47">
        <f t="shared" si="7"/>
        <v>105.80000000000001</v>
      </c>
      <c r="S20" s="47">
        <f t="shared" si="7"/>
        <v>138.3</v>
      </c>
      <c r="T20" s="47">
        <f t="shared" si="7"/>
        <v>108.4</v>
      </c>
      <c r="U20" s="47">
        <f t="shared" si="7"/>
        <v>71.4</v>
      </c>
      <c r="V20" s="47">
        <f t="shared" si="7"/>
        <v>125.10000000000001</v>
      </c>
      <c r="W20" s="47">
        <f t="shared" si="7"/>
        <v>129.8</v>
      </c>
      <c r="X20" s="47">
        <f t="shared" si="7"/>
        <v>112.60000000000001</v>
      </c>
      <c r="Y20" s="47">
        <f t="shared" si="7"/>
        <v>86</v>
      </c>
      <c r="Z20" s="47">
        <f t="shared" si="7"/>
        <v>94.19999999999999</v>
      </c>
      <c r="AA20" s="47">
        <f t="shared" si="7"/>
        <v>135.2</v>
      </c>
      <c r="AB20" s="47">
        <f t="shared" si="7"/>
        <v>43.6</v>
      </c>
      <c r="AC20" s="47">
        <f t="shared" si="7"/>
        <v>121.3</v>
      </c>
      <c r="AD20" s="47">
        <f t="shared" si="7"/>
        <v>138.2</v>
      </c>
      <c r="AE20" s="47">
        <f t="shared" si="7"/>
        <v>72.8</v>
      </c>
      <c r="AF20" s="47">
        <f t="shared" si="7"/>
        <v>141.4</v>
      </c>
      <c r="AG20" s="47">
        <f t="shared" si="7"/>
        <v>115.39999999999999</v>
      </c>
      <c r="AH20" s="47">
        <f t="shared" si="7"/>
        <v>99.2</v>
      </c>
      <c r="AI20" s="47">
        <f t="shared" si="7"/>
        <v>16.6</v>
      </c>
      <c r="AJ20" s="47">
        <f t="shared" si="7"/>
        <v>95.4</v>
      </c>
      <c r="AK20" s="47">
        <f t="shared" si="7"/>
        <v>153.1</v>
      </c>
      <c r="AL20" s="47">
        <f t="shared" si="7"/>
        <v>103.9</v>
      </c>
      <c r="AM20" s="47">
        <f t="shared" si="7"/>
        <v>147.7</v>
      </c>
      <c r="AN20" s="47">
        <f t="shared" si="7"/>
        <v>132.9</v>
      </c>
      <c r="AO20" s="47">
        <f t="shared" si="7"/>
        <v>126.7</v>
      </c>
      <c r="AP20" s="47">
        <f t="shared" si="7"/>
        <v>121.8</v>
      </c>
      <c r="AQ20" s="47">
        <f t="shared" si="7"/>
        <v>94.9</v>
      </c>
      <c r="AR20" s="47">
        <f t="shared" si="7"/>
        <v>57</v>
      </c>
      <c r="AS20" s="47">
        <f t="shared" si="7"/>
        <v>109.6</v>
      </c>
      <c r="AT20" s="47">
        <f t="shared" si="7"/>
        <v>69</v>
      </c>
      <c r="AU20" s="47">
        <f t="shared" si="7"/>
        <v>121.5</v>
      </c>
      <c r="AV20" s="47">
        <f t="shared" si="7"/>
        <v>91.3</v>
      </c>
      <c r="AW20" s="47">
        <f t="shared" si="7"/>
        <v>97.8</v>
      </c>
      <c r="AX20" s="47">
        <f t="shared" si="7"/>
        <v>100.80000000000001</v>
      </c>
      <c r="AY20" s="47">
        <f t="shared" si="7"/>
        <v>176.20000000000002</v>
      </c>
      <c r="AZ20" s="47">
        <f t="shared" si="7"/>
        <v>104.5</v>
      </c>
      <c r="BA20" s="47">
        <f t="shared" si="7"/>
        <v>96.19999999999999</v>
      </c>
      <c r="BB20" s="47">
        <f t="shared" si="7"/>
        <v>115</v>
      </c>
      <c r="BC20" s="47">
        <f>SUM(BC4:BC15)</f>
        <v>76.89999999999999</v>
      </c>
    </row>
    <row r="21" spans="7:55" ht="12.75">
      <c r="G21" s="47">
        <f>G20</f>
        <v>100.7</v>
      </c>
      <c r="H21" s="47">
        <f>G21+H20</f>
        <v>204.60000000000002</v>
      </c>
      <c r="I21" s="47">
        <f aca="true" t="shared" si="8" ref="I21:BC21">H21+I20</f>
        <v>336</v>
      </c>
      <c r="J21" s="47">
        <f t="shared" si="8"/>
        <v>450.7</v>
      </c>
      <c r="K21" s="47">
        <f t="shared" si="8"/>
        <v>561.8</v>
      </c>
      <c r="L21" s="47">
        <f t="shared" si="8"/>
        <v>718.8999999999999</v>
      </c>
      <c r="M21" s="47">
        <f t="shared" si="8"/>
        <v>840.9999999999999</v>
      </c>
      <c r="N21" s="47">
        <f t="shared" si="8"/>
        <v>949.8999999999999</v>
      </c>
      <c r="O21" s="47">
        <f t="shared" si="8"/>
        <v>1106.7999999999997</v>
      </c>
      <c r="P21" s="47">
        <f t="shared" si="8"/>
        <v>1201.7999999999997</v>
      </c>
      <c r="Q21" s="47">
        <f t="shared" si="8"/>
        <v>1277.5999999999997</v>
      </c>
      <c r="R21" s="47">
        <f t="shared" si="8"/>
        <v>1383.3999999999996</v>
      </c>
      <c r="S21" s="47">
        <f t="shared" si="8"/>
        <v>1521.6999999999996</v>
      </c>
      <c r="T21" s="47">
        <f t="shared" si="8"/>
        <v>1630.0999999999997</v>
      </c>
      <c r="U21" s="47">
        <f t="shared" si="8"/>
        <v>1701.4999999999998</v>
      </c>
      <c r="V21" s="47">
        <f t="shared" si="8"/>
        <v>1826.5999999999997</v>
      </c>
      <c r="W21" s="47">
        <f t="shared" si="8"/>
        <v>1956.3999999999996</v>
      </c>
      <c r="X21" s="47">
        <f t="shared" si="8"/>
        <v>2068.9999999999995</v>
      </c>
      <c r="Y21" s="47">
        <f t="shared" si="8"/>
        <v>2154.9999999999995</v>
      </c>
      <c r="Z21" s="47">
        <f t="shared" si="8"/>
        <v>2249.1999999999994</v>
      </c>
      <c r="AA21" s="47">
        <f t="shared" si="8"/>
        <v>2384.399999999999</v>
      </c>
      <c r="AB21" s="47">
        <f t="shared" si="8"/>
        <v>2427.999999999999</v>
      </c>
      <c r="AC21" s="47">
        <f t="shared" si="8"/>
        <v>2549.2999999999993</v>
      </c>
      <c r="AD21" s="47">
        <f t="shared" si="8"/>
        <v>2687.499999999999</v>
      </c>
      <c r="AE21" s="47">
        <f t="shared" si="8"/>
        <v>2760.2999999999993</v>
      </c>
      <c r="AF21" s="47">
        <f t="shared" si="8"/>
        <v>2901.6999999999994</v>
      </c>
      <c r="AG21" s="47">
        <f t="shared" si="8"/>
        <v>3017.0999999999995</v>
      </c>
      <c r="AH21" s="47">
        <f t="shared" si="8"/>
        <v>3116.2999999999993</v>
      </c>
      <c r="AI21" s="47">
        <f t="shared" si="8"/>
        <v>3132.899999999999</v>
      </c>
      <c r="AJ21" s="47">
        <f t="shared" si="8"/>
        <v>3228.2999999999993</v>
      </c>
      <c r="AK21" s="47">
        <f t="shared" si="8"/>
        <v>3381.399999999999</v>
      </c>
      <c r="AL21" s="47">
        <f t="shared" si="8"/>
        <v>3485.2999999999993</v>
      </c>
      <c r="AM21" s="47">
        <f t="shared" si="8"/>
        <v>3632.999999999999</v>
      </c>
      <c r="AN21" s="47">
        <f t="shared" si="8"/>
        <v>3765.899999999999</v>
      </c>
      <c r="AO21" s="47">
        <f t="shared" si="8"/>
        <v>3892.599999999999</v>
      </c>
      <c r="AP21" s="47">
        <f t="shared" si="8"/>
        <v>4014.399999999999</v>
      </c>
      <c r="AQ21" s="47">
        <f t="shared" si="8"/>
        <v>4109.299999999999</v>
      </c>
      <c r="AR21" s="47">
        <f t="shared" si="8"/>
        <v>4166.299999999999</v>
      </c>
      <c r="AS21" s="47">
        <f t="shared" si="8"/>
        <v>4275.9</v>
      </c>
      <c r="AT21" s="47">
        <f t="shared" si="8"/>
        <v>4344.9</v>
      </c>
      <c r="AU21" s="47">
        <f t="shared" si="8"/>
        <v>4466.4</v>
      </c>
      <c r="AV21" s="47">
        <f t="shared" si="8"/>
        <v>4557.7</v>
      </c>
      <c r="AW21" s="47">
        <f t="shared" si="8"/>
        <v>4655.5</v>
      </c>
      <c r="AX21" s="47">
        <f t="shared" si="8"/>
        <v>4756.3</v>
      </c>
      <c r="AY21" s="47">
        <f t="shared" si="8"/>
        <v>4932.5</v>
      </c>
      <c r="AZ21" s="47">
        <f t="shared" si="8"/>
        <v>5037</v>
      </c>
      <c r="BA21" s="47">
        <f t="shared" si="8"/>
        <v>5133.2</v>
      </c>
      <c r="BB21" s="47">
        <f t="shared" si="8"/>
        <v>5248.2</v>
      </c>
      <c r="BC21" s="47">
        <f t="shared" si="8"/>
        <v>5325.099999999999</v>
      </c>
    </row>
  </sheetData>
  <sheetProtection/>
  <mergeCells count="1">
    <mergeCell ref="G2:BC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5" sqref="A15"/>
    </sheetView>
  </sheetViews>
  <sheetFormatPr defaultColWidth="11.421875" defaultRowHeight="12.75"/>
  <cols>
    <col min="1" max="1" width="18.7109375" style="0" customWidth="1"/>
    <col min="2" max="3" width="5.7109375" style="0" customWidth="1"/>
    <col min="4" max="4" width="3.7109375" style="0" hidden="1" customWidth="1"/>
    <col min="5" max="5" width="5.140625" style="0" customWidth="1"/>
    <col min="6" max="6" width="8.57421875" style="0" customWidth="1"/>
    <col min="7" max="53" width="4.7109375" style="0" customWidth="1"/>
    <col min="54" max="56" width="9.140625" style="0" customWidth="1"/>
  </cols>
  <sheetData>
    <row r="1" spans="2:53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</row>
    <row r="2" spans="2:53" ht="12.75">
      <c r="B2" s="11" t="s">
        <v>19</v>
      </c>
      <c r="G2" s="75" t="s">
        <v>32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2"/>
    </row>
    <row r="3" spans="1:53" s="5" customFormat="1" ht="67.5">
      <c r="A3" s="4"/>
      <c r="B3" s="22" t="s">
        <v>33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39086</v>
      </c>
      <c r="H3" s="15">
        <v>39093</v>
      </c>
      <c r="I3" s="15">
        <v>39107</v>
      </c>
      <c r="J3" s="15">
        <v>39114</v>
      </c>
      <c r="K3" s="15">
        <v>39121</v>
      </c>
      <c r="L3" s="15">
        <v>39128</v>
      </c>
      <c r="M3" s="15">
        <v>39135</v>
      </c>
      <c r="N3" s="15">
        <v>39142</v>
      </c>
      <c r="O3" s="15">
        <v>39149</v>
      </c>
      <c r="P3" s="15">
        <v>39156</v>
      </c>
      <c r="Q3" s="15">
        <v>39163</v>
      </c>
      <c r="R3" s="15">
        <v>39170</v>
      </c>
      <c r="S3" s="15">
        <v>39177</v>
      </c>
      <c r="T3" s="15">
        <v>39184</v>
      </c>
      <c r="U3" s="15">
        <v>39191</v>
      </c>
      <c r="V3" s="15">
        <v>39198</v>
      </c>
      <c r="W3" s="15">
        <v>39205</v>
      </c>
      <c r="X3" s="15">
        <v>39212</v>
      </c>
      <c r="Y3" s="15">
        <v>39226</v>
      </c>
      <c r="Z3" s="15">
        <v>39233</v>
      </c>
      <c r="AA3" s="15">
        <v>39247</v>
      </c>
      <c r="AB3" s="15">
        <v>39254</v>
      </c>
      <c r="AC3" s="15">
        <v>39261</v>
      </c>
      <c r="AD3" s="15">
        <v>39268</v>
      </c>
      <c r="AE3" s="15">
        <v>39275</v>
      </c>
      <c r="AF3" s="15">
        <v>39276</v>
      </c>
      <c r="AG3" s="15">
        <v>39289</v>
      </c>
      <c r="AH3" s="15">
        <v>39296</v>
      </c>
      <c r="AI3" s="15">
        <v>39303</v>
      </c>
      <c r="AJ3" s="15">
        <v>39310</v>
      </c>
      <c r="AK3" s="15">
        <v>39317</v>
      </c>
      <c r="AL3" s="15">
        <v>39324</v>
      </c>
      <c r="AM3" s="15">
        <v>39331</v>
      </c>
      <c r="AN3" s="15">
        <v>39338</v>
      </c>
      <c r="AO3" s="15">
        <v>39345</v>
      </c>
      <c r="AP3" s="15">
        <v>39352</v>
      </c>
      <c r="AQ3" s="15">
        <v>39359</v>
      </c>
      <c r="AR3" s="15">
        <v>39366</v>
      </c>
      <c r="AS3" s="15">
        <v>39373</v>
      </c>
      <c r="AT3" s="15">
        <v>39380</v>
      </c>
      <c r="AU3" s="15">
        <v>39394</v>
      </c>
      <c r="AV3" s="15">
        <v>39401</v>
      </c>
      <c r="AW3" s="15">
        <v>39408</v>
      </c>
      <c r="AX3" s="15">
        <v>39415</v>
      </c>
      <c r="AY3" s="15">
        <v>39422</v>
      </c>
      <c r="AZ3" s="15">
        <v>39429</v>
      </c>
      <c r="BA3" s="15">
        <v>39436</v>
      </c>
    </row>
    <row r="4" spans="1:53" ht="12.75">
      <c r="A4" s="3" t="s">
        <v>5</v>
      </c>
      <c r="B4" s="20">
        <f>SUM(G4:BA4)</f>
        <v>762.2</v>
      </c>
      <c r="C4" s="9">
        <f aca="true" t="shared" si="0" ref="C4:C15">E4/D4</f>
        <v>0.8297872340425532</v>
      </c>
      <c r="D4" s="33">
        <f>COUNT($G$16:$BA$16)</f>
        <v>47</v>
      </c>
      <c r="E4" s="16">
        <f>COUNT(G4:BA4)</f>
        <v>39</v>
      </c>
      <c r="F4" s="26">
        <f>B4/COUNT(G4:BA4)</f>
        <v>19.543589743589745</v>
      </c>
      <c r="G4" s="16">
        <v>12</v>
      </c>
      <c r="H4" s="16"/>
      <c r="I4" s="16"/>
      <c r="J4" s="16">
        <v>15.5</v>
      </c>
      <c r="K4" s="16">
        <v>15.5</v>
      </c>
      <c r="L4" s="16">
        <v>15.5</v>
      </c>
      <c r="M4" s="16">
        <v>15.5</v>
      </c>
      <c r="N4" s="16"/>
      <c r="O4" s="16">
        <v>15.5</v>
      </c>
      <c r="P4" s="16"/>
      <c r="Q4" s="16">
        <v>22</v>
      </c>
      <c r="R4" s="43">
        <v>14</v>
      </c>
      <c r="S4" s="16">
        <v>15</v>
      </c>
      <c r="T4" s="43">
        <v>22</v>
      </c>
      <c r="U4" s="43">
        <v>22</v>
      </c>
      <c r="V4" s="43">
        <v>22</v>
      </c>
      <c r="W4" s="43">
        <v>22</v>
      </c>
      <c r="X4" s="43">
        <v>18</v>
      </c>
      <c r="Y4" s="43">
        <v>22</v>
      </c>
      <c r="Z4" s="43">
        <v>22</v>
      </c>
      <c r="AA4" s="43">
        <v>22</v>
      </c>
      <c r="AB4" s="43">
        <v>18</v>
      </c>
      <c r="AC4" s="43">
        <v>22</v>
      </c>
      <c r="AD4" s="43">
        <v>25</v>
      </c>
      <c r="AE4" s="43">
        <v>25</v>
      </c>
      <c r="AF4" s="43">
        <v>25</v>
      </c>
      <c r="AG4" s="43">
        <v>25</v>
      </c>
      <c r="AH4" s="43">
        <v>25</v>
      </c>
      <c r="AI4" s="43">
        <v>12</v>
      </c>
      <c r="AJ4" s="43"/>
      <c r="AK4" s="43">
        <v>22</v>
      </c>
      <c r="AL4" s="43"/>
      <c r="AM4" s="43">
        <v>22</v>
      </c>
      <c r="AN4" s="43">
        <v>22</v>
      </c>
      <c r="AO4" s="43">
        <v>25</v>
      </c>
      <c r="AP4" s="43">
        <v>24</v>
      </c>
      <c r="AQ4" s="43">
        <v>30</v>
      </c>
      <c r="AR4" s="43">
        <v>30</v>
      </c>
      <c r="AS4" s="43">
        <v>0</v>
      </c>
      <c r="AT4" s="43">
        <v>12</v>
      </c>
      <c r="AU4" s="43">
        <v>22</v>
      </c>
      <c r="AV4" s="43">
        <v>15</v>
      </c>
      <c r="AW4" s="43">
        <v>22</v>
      </c>
      <c r="AX4" s="43"/>
      <c r="AY4" s="43"/>
      <c r="AZ4" s="43">
        <v>15</v>
      </c>
      <c r="BA4" s="43">
        <v>11.7</v>
      </c>
    </row>
    <row r="5" spans="1:53" ht="12.75">
      <c r="A5" s="3" t="s">
        <v>2</v>
      </c>
      <c r="B5" s="20">
        <f aca="true" t="shared" si="1" ref="B5:B15">SUM(G5:BA5)</f>
        <v>608.4</v>
      </c>
      <c r="C5" s="7">
        <f t="shared" si="0"/>
        <v>0.8085106382978723</v>
      </c>
      <c r="D5" s="33">
        <f aca="true" t="shared" si="2" ref="D5:D15">COUNT($G$16:$BA$16)</f>
        <v>47</v>
      </c>
      <c r="E5" s="16">
        <f aca="true" t="shared" si="3" ref="E5:E15">COUNT(G5:BA5)</f>
        <v>38</v>
      </c>
      <c r="F5" s="26">
        <f aca="true" t="shared" si="4" ref="F5:F15">B5/COUNT(G5:BA5)</f>
        <v>16.010526315789473</v>
      </c>
      <c r="G5" s="16">
        <v>15.5</v>
      </c>
      <c r="H5" s="16">
        <v>12</v>
      </c>
      <c r="I5" s="16">
        <v>15</v>
      </c>
      <c r="J5" s="16"/>
      <c r="K5" s="16"/>
      <c r="L5" s="16">
        <v>15.5</v>
      </c>
      <c r="M5" s="16">
        <v>15.5</v>
      </c>
      <c r="N5" s="16">
        <v>12</v>
      </c>
      <c r="O5" s="16">
        <v>18</v>
      </c>
      <c r="P5" s="16">
        <v>18</v>
      </c>
      <c r="Q5" s="16">
        <v>18</v>
      </c>
      <c r="R5" s="43">
        <v>18</v>
      </c>
      <c r="S5" s="16">
        <v>18</v>
      </c>
      <c r="T5" s="43"/>
      <c r="U5" s="43">
        <v>18</v>
      </c>
      <c r="V5" s="43">
        <v>18</v>
      </c>
      <c r="W5" s="43">
        <v>18</v>
      </c>
      <c r="X5" s="43">
        <v>18</v>
      </c>
      <c r="Y5" s="43">
        <v>18</v>
      </c>
      <c r="Z5" s="43">
        <v>18</v>
      </c>
      <c r="AA5" s="43">
        <v>18</v>
      </c>
      <c r="AB5" s="43">
        <v>18</v>
      </c>
      <c r="AC5" s="43"/>
      <c r="AD5" s="43"/>
      <c r="AE5" s="43">
        <v>17.4</v>
      </c>
      <c r="AF5" s="43">
        <v>17.4</v>
      </c>
      <c r="AG5" s="43">
        <v>17.5</v>
      </c>
      <c r="AH5" s="43">
        <v>17.5</v>
      </c>
      <c r="AI5" s="43"/>
      <c r="AJ5" s="43">
        <v>17.5</v>
      </c>
      <c r="AK5" s="43">
        <v>17.5</v>
      </c>
      <c r="AL5" s="43"/>
      <c r="AM5" s="43">
        <v>17.5</v>
      </c>
      <c r="AN5" s="43">
        <v>17.5</v>
      </c>
      <c r="AO5" s="43">
        <v>17.5</v>
      </c>
      <c r="AP5" s="43">
        <v>17.5</v>
      </c>
      <c r="AQ5" s="43">
        <v>12</v>
      </c>
      <c r="AR5" s="43">
        <v>17.5</v>
      </c>
      <c r="AS5" s="43">
        <v>17.5</v>
      </c>
      <c r="AT5" s="43"/>
      <c r="AU5" s="43">
        <v>17.4</v>
      </c>
      <c r="AV5" s="43">
        <v>15</v>
      </c>
      <c r="AW5" s="43">
        <v>15</v>
      </c>
      <c r="AX5" s="43">
        <v>11.7</v>
      </c>
      <c r="AY5" s="43">
        <v>8</v>
      </c>
      <c r="AZ5" s="43"/>
      <c r="BA5" s="43">
        <v>0</v>
      </c>
    </row>
    <row r="6" spans="1:53" ht="12.75">
      <c r="A6" s="3" t="s">
        <v>9</v>
      </c>
      <c r="B6" s="20">
        <f t="shared" si="1"/>
        <v>584.6</v>
      </c>
      <c r="C6" s="7">
        <f t="shared" si="0"/>
        <v>0.7872340425531915</v>
      </c>
      <c r="D6" s="33">
        <f t="shared" si="2"/>
        <v>47</v>
      </c>
      <c r="E6" s="16">
        <f t="shared" si="3"/>
        <v>37</v>
      </c>
      <c r="F6" s="26">
        <f t="shared" si="4"/>
        <v>15.8</v>
      </c>
      <c r="G6" s="16"/>
      <c r="H6" s="16">
        <v>12</v>
      </c>
      <c r="I6" s="16">
        <v>15</v>
      </c>
      <c r="J6" s="16">
        <v>15.5</v>
      </c>
      <c r="K6" s="16">
        <v>15.5</v>
      </c>
      <c r="L6" s="16">
        <v>15.5</v>
      </c>
      <c r="M6" s="16">
        <v>15.5</v>
      </c>
      <c r="N6" s="16">
        <v>12</v>
      </c>
      <c r="O6" s="16">
        <v>15.5</v>
      </c>
      <c r="P6" s="16">
        <v>15.4</v>
      </c>
      <c r="Q6" s="16">
        <v>18</v>
      </c>
      <c r="R6" s="43"/>
      <c r="S6" s="16"/>
      <c r="T6" s="43"/>
      <c r="U6" s="43">
        <v>15</v>
      </c>
      <c r="V6" s="43"/>
      <c r="W6" s="43">
        <v>15</v>
      </c>
      <c r="X6" s="43">
        <v>18</v>
      </c>
      <c r="Y6" s="43">
        <v>15</v>
      </c>
      <c r="Z6" s="43">
        <v>15</v>
      </c>
      <c r="AA6" s="43">
        <v>18</v>
      </c>
      <c r="AB6" s="43">
        <v>15</v>
      </c>
      <c r="AC6" s="43">
        <v>18</v>
      </c>
      <c r="AD6" s="43">
        <v>17.4</v>
      </c>
      <c r="AE6" s="43">
        <v>17.3</v>
      </c>
      <c r="AF6" s="43">
        <v>17.4</v>
      </c>
      <c r="AG6" s="43"/>
      <c r="AH6" s="43"/>
      <c r="AI6" s="43">
        <v>17.5</v>
      </c>
      <c r="AJ6" s="43">
        <v>17.5</v>
      </c>
      <c r="AK6" s="43">
        <v>17.5</v>
      </c>
      <c r="AL6" s="43">
        <v>17.5</v>
      </c>
      <c r="AM6" s="43">
        <v>17.5</v>
      </c>
      <c r="AN6" s="43">
        <v>17.5</v>
      </c>
      <c r="AO6" s="43">
        <v>17.5</v>
      </c>
      <c r="AP6" s="43">
        <v>17.5</v>
      </c>
      <c r="AQ6" s="43"/>
      <c r="AR6" s="43">
        <v>15</v>
      </c>
      <c r="AS6" s="43">
        <v>17.5</v>
      </c>
      <c r="AT6" s="43">
        <v>12</v>
      </c>
      <c r="AU6" s="43">
        <v>15.4</v>
      </c>
      <c r="AV6" s="43">
        <v>15</v>
      </c>
      <c r="AW6" s="43"/>
      <c r="AX6" s="43">
        <v>11.7</v>
      </c>
      <c r="AY6" s="43">
        <v>15</v>
      </c>
      <c r="AZ6" s="43">
        <v>12</v>
      </c>
      <c r="BA6" s="43"/>
    </row>
    <row r="7" spans="1:53" ht="12.75">
      <c r="A7" s="3" t="s">
        <v>1</v>
      </c>
      <c r="B7" s="20">
        <f t="shared" si="1"/>
        <v>571.5</v>
      </c>
      <c r="C7" s="7">
        <f t="shared" si="0"/>
        <v>0.7872340425531915</v>
      </c>
      <c r="D7" s="33">
        <f t="shared" si="2"/>
        <v>47</v>
      </c>
      <c r="E7" s="16">
        <f t="shared" si="3"/>
        <v>37</v>
      </c>
      <c r="F7" s="26">
        <f t="shared" si="4"/>
        <v>15.445945945945946</v>
      </c>
      <c r="G7" s="16">
        <v>15.5</v>
      </c>
      <c r="H7" s="16">
        <v>12</v>
      </c>
      <c r="I7" s="16">
        <v>15</v>
      </c>
      <c r="J7" s="16">
        <v>15.5</v>
      </c>
      <c r="K7" s="16">
        <v>15.5</v>
      </c>
      <c r="L7" s="16">
        <v>15.5</v>
      </c>
      <c r="M7" s="16">
        <v>15.5</v>
      </c>
      <c r="N7" s="16">
        <v>12</v>
      </c>
      <c r="O7" s="16">
        <v>15.5</v>
      </c>
      <c r="P7" s="16">
        <v>15.4</v>
      </c>
      <c r="Q7" s="16">
        <v>18</v>
      </c>
      <c r="R7" s="43">
        <v>18</v>
      </c>
      <c r="S7" s="16"/>
      <c r="T7" s="43"/>
      <c r="U7" s="43">
        <v>30</v>
      </c>
      <c r="V7" s="43">
        <v>21</v>
      </c>
      <c r="W7" s="43">
        <v>21</v>
      </c>
      <c r="X7" s="43">
        <v>8.4</v>
      </c>
      <c r="Y7" s="43"/>
      <c r="Z7" s="43">
        <v>5.4</v>
      </c>
      <c r="AA7" s="43">
        <v>7.8</v>
      </c>
      <c r="AB7" s="43"/>
      <c r="AC7" s="43"/>
      <c r="AD7" s="43">
        <v>17.4</v>
      </c>
      <c r="AE7" s="43">
        <v>15.2</v>
      </c>
      <c r="AF7" s="43">
        <v>15.2</v>
      </c>
      <c r="AG7" s="43">
        <v>17.5</v>
      </c>
      <c r="AH7" s="43">
        <v>17.5</v>
      </c>
      <c r="AI7" s="43">
        <v>17.5</v>
      </c>
      <c r="AJ7" s="43">
        <v>17.5</v>
      </c>
      <c r="AK7" s="43">
        <v>17.5</v>
      </c>
      <c r="AL7" s="43">
        <v>17.5</v>
      </c>
      <c r="AM7" s="43"/>
      <c r="AN7" s="43"/>
      <c r="AO7" s="43">
        <v>14.2</v>
      </c>
      <c r="AP7" s="43">
        <v>14.2</v>
      </c>
      <c r="AQ7" s="43"/>
      <c r="AR7" s="43"/>
      <c r="AS7" s="43">
        <v>14.4</v>
      </c>
      <c r="AT7" s="43">
        <v>17.5</v>
      </c>
      <c r="AU7" s="43">
        <v>15.4</v>
      </c>
      <c r="AV7" s="43">
        <v>15</v>
      </c>
      <c r="AW7" s="43">
        <v>15</v>
      </c>
      <c r="AX7" s="43">
        <v>11.7</v>
      </c>
      <c r="AY7" s="43">
        <v>12.6</v>
      </c>
      <c r="AZ7" s="43"/>
      <c r="BA7" s="43">
        <v>11.7</v>
      </c>
    </row>
    <row r="8" spans="1:53" ht="12.75">
      <c r="A8" s="3" t="s">
        <v>3</v>
      </c>
      <c r="B8" s="20">
        <f t="shared" si="1"/>
        <v>413.2</v>
      </c>
      <c r="C8" s="7">
        <f t="shared" si="0"/>
        <v>0.6595744680851063</v>
      </c>
      <c r="D8" s="33">
        <f t="shared" si="2"/>
        <v>47</v>
      </c>
      <c r="E8" s="16">
        <f t="shared" si="3"/>
        <v>31</v>
      </c>
      <c r="F8" s="26">
        <f t="shared" si="4"/>
        <v>13.329032258064515</v>
      </c>
      <c r="G8" s="16">
        <v>12</v>
      </c>
      <c r="H8" s="16">
        <v>0</v>
      </c>
      <c r="I8" s="16">
        <v>10</v>
      </c>
      <c r="J8" s="16">
        <v>12</v>
      </c>
      <c r="K8" s="16">
        <v>12</v>
      </c>
      <c r="L8" s="16">
        <v>12</v>
      </c>
      <c r="M8" s="16">
        <v>12</v>
      </c>
      <c r="N8" s="16">
        <v>12</v>
      </c>
      <c r="O8" s="16">
        <v>12</v>
      </c>
      <c r="P8" s="16">
        <v>12</v>
      </c>
      <c r="Q8" s="16">
        <v>14</v>
      </c>
      <c r="R8" s="43"/>
      <c r="S8" s="16"/>
      <c r="T8" s="43"/>
      <c r="U8" s="43">
        <v>15</v>
      </c>
      <c r="V8" s="43"/>
      <c r="W8" s="43">
        <v>15</v>
      </c>
      <c r="X8" s="43">
        <v>15</v>
      </c>
      <c r="Y8" s="43">
        <v>12</v>
      </c>
      <c r="Z8" s="43"/>
      <c r="AA8" s="43">
        <v>15</v>
      </c>
      <c r="AB8" s="43"/>
      <c r="AC8" s="43"/>
      <c r="AD8" s="43"/>
      <c r="AE8" s="43"/>
      <c r="AF8" s="43"/>
      <c r="AG8" s="43"/>
      <c r="AH8" s="43">
        <v>17.5</v>
      </c>
      <c r="AI8" s="43">
        <v>17.5</v>
      </c>
      <c r="AJ8" s="43">
        <v>17.5</v>
      </c>
      <c r="AK8" s="43">
        <v>17.5</v>
      </c>
      <c r="AL8" s="43">
        <v>17.5</v>
      </c>
      <c r="AM8" s="43">
        <v>12</v>
      </c>
      <c r="AN8" s="43"/>
      <c r="AO8" s="43">
        <v>17.5</v>
      </c>
      <c r="AP8" s="43"/>
      <c r="AQ8" s="43"/>
      <c r="AR8" s="43">
        <v>12</v>
      </c>
      <c r="AS8" s="43">
        <v>12</v>
      </c>
      <c r="AT8" s="43">
        <v>17.5</v>
      </c>
      <c r="AU8" s="43">
        <v>12</v>
      </c>
      <c r="AV8" s="43"/>
      <c r="AW8" s="43">
        <v>15</v>
      </c>
      <c r="AX8" s="43"/>
      <c r="AY8" s="43">
        <v>12</v>
      </c>
      <c r="AZ8" s="43">
        <v>12</v>
      </c>
      <c r="BA8" s="43">
        <v>11.7</v>
      </c>
    </row>
    <row r="9" spans="1:53" ht="12.75">
      <c r="A9" s="3" t="s">
        <v>6</v>
      </c>
      <c r="B9" s="20">
        <f t="shared" si="1"/>
        <v>352.2</v>
      </c>
      <c r="C9" s="7">
        <f t="shared" si="0"/>
        <v>0.48936170212765956</v>
      </c>
      <c r="D9" s="33">
        <f t="shared" si="2"/>
        <v>47</v>
      </c>
      <c r="E9" s="16">
        <f t="shared" si="3"/>
        <v>23</v>
      </c>
      <c r="F9" s="26">
        <f t="shared" si="4"/>
        <v>15.31304347826087</v>
      </c>
      <c r="G9" s="16">
        <v>12</v>
      </c>
      <c r="H9" s="16"/>
      <c r="I9" s="16">
        <v>15</v>
      </c>
      <c r="J9" s="16"/>
      <c r="K9" s="16"/>
      <c r="L9" s="16"/>
      <c r="M9" s="16">
        <v>15.5</v>
      </c>
      <c r="N9" s="16">
        <v>12</v>
      </c>
      <c r="O9" s="16">
        <v>18</v>
      </c>
      <c r="P9" s="16"/>
      <c r="Q9" s="16"/>
      <c r="R9" s="43">
        <v>18</v>
      </c>
      <c r="S9" s="16"/>
      <c r="T9" s="43"/>
      <c r="U9" s="43">
        <v>12</v>
      </c>
      <c r="V9" s="43">
        <v>12</v>
      </c>
      <c r="W9" s="43">
        <v>18</v>
      </c>
      <c r="X9" s="43">
        <v>18</v>
      </c>
      <c r="Y9" s="43"/>
      <c r="Z9" s="43">
        <v>18</v>
      </c>
      <c r="AA9" s="43"/>
      <c r="AB9" s="43">
        <v>18</v>
      </c>
      <c r="AC9" s="43"/>
      <c r="AD9" s="43"/>
      <c r="AE9" s="43"/>
      <c r="AF9" s="43"/>
      <c r="AG9" s="43">
        <v>19</v>
      </c>
      <c r="AH9" s="43"/>
      <c r="AI9" s="43">
        <v>16.5</v>
      </c>
      <c r="AJ9" s="43">
        <v>17.5</v>
      </c>
      <c r="AK9" s="43"/>
      <c r="AL9" s="43"/>
      <c r="AM9" s="43">
        <v>10</v>
      </c>
      <c r="AN9" s="43">
        <v>14.5</v>
      </c>
      <c r="AO9" s="43"/>
      <c r="AP9" s="43"/>
      <c r="AQ9" s="43">
        <v>17.5</v>
      </c>
      <c r="AR9" s="43">
        <v>17.5</v>
      </c>
      <c r="AS9" s="43">
        <v>17.5</v>
      </c>
      <c r="AT9" s="43"/>
      <c r="AU9" s="43"/>
      <c r="AV9" s="43"/>
      <c r="AW9" s="43">
        <v>12</v>
      </c>
      <c r="AX9" s="43"/>
      <c r="AY9" s="43">
        <v>12</v>
      </c>
      <c r="AZ9" s="43"/>
      <c r="BA9" s="43">
        <v>11.7</v>
      </c>
    </row>
    <row r="10" spans="1:53" ht="12.75">
      <c r="A10" s="3" t="s">
        <v>11</v>
      </c>
      <c r="B10" s="20">
        <f t="shared" si="1"/>
        <v>339.09999999999997</v>
      </c>
      <c r="C10" s="7">
        <f t="shared" si="0"/>
        <v>0.46808510638297873</v>
      </c>
      <c r="D10" s="33">
        <f t="shared" si="2"/>
        <v>47</v>
      </c>
      <c r="E10" s="16">
        <f t="shared" si="3"/>
        <v>22</v>
      </c>
      <c r="F10" s="26">
        <f t="shared" si="4"/>
        <v>15.413636363636362</v>
      </c>
      <c r="G10" s="16"/>
      <c r="H10" s="16"/>
      <c r="I10" s="16">
        <v>15</v>
      </c>
      <c r="J10" s="16"/>
      <c r="K10" s="16"/>
      <c r="L10" s="16">
        <v>15.5</v>
      </c>
      <c r="M10" s="16">
        <v>15.5</v>
      </c>
      <c r="N10" s="16"/>
      <c r="O10" s="16"/>
      <c r="P10" s="16">
        <v>18</v>
      </c>
      <c r="Q10" s="16"/>
      <c r="R10" s="43">
        <v>23</v>
      </c>
      <c r="S10" s="16"/>
      <c r="T10" s="43">
        <v>12</v>
      </c>
      <c r="U10" s="43"/>
      <c r="V10" s="43"/>
      <c r="W10" s="43"/>
      <c r="X10" s="43"/>
      <c r="Y10" s="43">
        <v>18</v>
      </c>
      <c r="Z10" s="43">
        <v>18</v>
      </c>
      <c r="AA10" s="43">
        <v>14</v>
      </c>
      <c r="AB10" s="43"/>
      <c r="AC10" s="43">
        <v>18</v>
      </c>
      <c r="AD10" s="43"/>
      <c r="AE10" s="43">
        <v>18</v>
      </c>
      <c r="AF10" s="43">
        <v>16.5</v>
      </c>
      <c r="AG10" s="43">
        <v>17.5</v>
      </c>
      <c r="AH10" s="43">
        <v>12</v>
      </c>
      <c r="AI10" s="43">
        <v>13</v>
      </c>
      <c r="AJ10" s="43"/>
      <c r="AK10" s="43"/>
      <c r="AL10" s="43"/>
      <c r="AM10" s="43"/>
      <c r="AN10" s="43">
        <v>16</v>
      </c>
      <c r="AO10" s="43"/>
      <c r="AP10" s="43"/>
      <c r="AQ10" s="43"/>
      <c r="AR10" s="43">
        <v>17.5</v>
      </c>
      <c r="AS10" s="43">
        <v>17.5</v>
      </c>
      <c r="AT10" s="43">
        <v>0</v>
      </c>
      <c r="AU10" s="43"/>
      <c r="AV10" s="43"/>
      <c r="AW10" s="43">
        <v>17.4</v>
      </c>
      <c r="AX10" s="43"/>
      <c r="AY10" s="43"/>
      <c r="AZ10" s="43">
        <v>15</v>
      </c>
      <c r="BA10" s="43">
        <v>11.7</v>
      </c>
    </row>
    <row r="11" spans="1:53" ht="12.75">
      <c r="A11" s="3" t="s">
        <v>0</v>
      </c>
      <c r="B11" s="20">
        <f t="shared" si="1"/>
        <v>337.9</v>
      </c>
      <c r="C11" s="7">
        <f t="shared" si="0"/>
        <v>0.574468085106383</v>
      </c>
      <c r="D11" s="33">
        <f t="shared" si="2"/>
        <v>47</v>
      </c>
      <c r="E11" s="16">
        <f t="shared" si="3"/>
        <v>27</v>
      </c>
      <c r="F11" s="26">
        <f t="shared" si="4"/>
        <v>12.514814814814814</v>
      </c>
      <c r="G11" s="16">
        <v>12</v>
      </c>
      <c r="H11" s="16"/>
      <c r="I11" s="16">
        <v>12</v>
      </c>
      <c r="J11" s="16">
        <v>15.5</v>
      </c>
      <c r="K11" s="16"/>
      <c r="L11" s="16">
        <v>12</v>
      </c>
      <c r="M11" s="16">
        <v>15.5</v>
      </c>
      <c r="N11" s="16"/>
      <c r="O11" s="16">
        <v>12</v>
      </c>
      <c r="P11" s="16"/>
      <c r="Q11" s="16">
        <v>18</v>
      </c>
      <c r="R11" s="43">
        <v>12</v>
      </c>
      <c r="S11" s="16">
        <v>12</v>
      </c>
      <c r="T11" s="43"/>
      <c r="U11" s="43">
        <v>12</v>
      </c>
      <c r="V11" s="43"/>
      <c r="W11" s="43"/>
      <c r="X11" s="43"/>
      <c r="Y11" s="43">
        <v>18</v>
      </c>
      <c r="Z11" s="43"/>
      <c r="AA11" s="43"/>
      <c r="AB11" s="43"/>
      <c r="AC11" s="43">
        <v>21</v>
      </c>
      <c r="AD11" s="43">
        <v>21</v>
      </c>
      <c r="AE11" s="43"/>
      <c r="AF11" s="43">
        <v>0</v>
      </c>
      <c r="AG11" s="43">
        <v>21</v>
      </c>
      <c r="AH11" s="43">
        <v>21</v>
      </c>
      <c r="AI11" s="43">
        <v>12</v>
      </c>
      <c r="AJ11" s="43"/>
      <c r="AK11" s="43"/>
      <c r="AL11" s="43">
        <v>7.5</v>
      </c>
      <c r="AM11" s="43"/>
      <c r="AN11" s="43">
        <v>12</v>
      </c>
      <c r="AO11" s="43"/>
      <c r="AP11" s="43">
        <v>0</v>
      </c>
      <c r="AQ11" s="43">
        <v>12</v>
      </c>
      <c r="AR11" s="43">
        <v>0</v>
      </c>
      <c r="AS11" s="43"/>
      <c r="AT11" s="43">
        <v>12</v>
      </c>
      <c r="AU11" s="43">
        <v>12</v>
      </c>
      <c r="AV11" s="43"/>
      <c r="AW11" s="43"/>
      <c r="AX11" s="43">
        <v>11.7</v>
      </c>
      <c r="AY11" s="43"/>
      <c r="AZ11" s="43">
        <v>12</v>
      </c>
      <c r="BA11" s="43">
        <v>11.7</v>
      </c>
    </row>
    <row r="12" spans="1:53" ht="12.75">
      <c r="A12" s="3" t="s">
        <v>7</v>
      </c>
      <c r="B12" s="20">
        <f t="shared" si="1"/>
        <v>310.59999999999997</v>
      </c>
      <c r="C12" s="7">
        <f t="shared" si="0"/>
        <v>0.3404255319148936</v>
      </c>
      <c r="D12" s="33">
        <f t="shared" si="2"/>
        <v>47</v>
      </c>
      <c r="E12" s="16">
        <f t="shared" si="3"/>
        <v>16</v>
      </c>
      <c r="F12" s="26">
        <f t="shared" si="4"/>
        <v>19.412499999999998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3"/>
      <c r="S12" s="16"/>
      <c r="T12" s="43"/>
      <c r="U12" s="43"/>
      <c r="V12" s="43"/>
      <c r="W12" s="43"/>
      <c r="X12" s="43"/>
      <c r="Y12" s="43">
        <v>15</v>
      </c>
      <c r="Z12" s="43"/>
      <c r="AA12" s="43"/>
      <c r="AB12" s="43"/>
      <c r="AC12" s="43">
        <v>21</v>
      </c>
      <c r="AD12" s="43">
        <v>21</v>
      </c>
      <c r="AE12" s="43"/>
      <c r="AF12" s="43">
        <v>21</v>
      </c>
      <c r="AG12" s="43">
        <v>21</v>
      </c>
      <c r="AH12" s="43">
        <v>21</v>
      </c>
      <c r="AI12" s="43">
        <v>21</v>
      </c>
      <c r="AJ12" s="43">
        <v>21</v>
      </c>
      <c r="AK12" s="43">
        <v>21</v>
      </c>
      <c r="AL12" s="43"/>
      <c r="AM12" s="43"/>
      <c r="AN12" s="43"/>
      <c r="AO12" s="43"/>
      <c r="AP12" s="43">
        <v>21</v>
      </c>
      <c r="AQ12" s="43"/>
      <c r="AR12" s="43"/>
      <c r="AS12" s="43"/>
      <c r="AT12" s="43">
        <v>17.5</v>
      </c>
      <c r="AU12" s="43">
        <v>17.4</v>
      </c>
      <c r="AV12" s="43"/>
      <c r="AW12" s="43">
        <v>20</v>
      </c>
      <c r="AX12" s="43"/>
      <c r="AY12" s="43">
        <v>20</v>
      </c>
      <c r="AZ12" s="43">
        <v>20</v>
      </c>
      <c r="BA12" s="43">
        <v>11.7</v>
      </c>
    </row>
    <row r="13" spans="1:53" ht="12.75">
      <c r="A13" s="3" t="s">
        <v>10</v>
      </c>
      <c r="B13" s="20">
        <f t="shared" si="1"/>
        <v>221.30000000000004</v>
      </c>
      <c r="C13" s="7">
        <f t="shared" si="0"/>
        <v>0.40425531914893614</v>
      </c>
      <c r="D13" s="33">
        <f t="shared" si="2"/>
        <v>47</v>
      </c>
      <c r="E13" s="16">
        <f t="shared" si="3"/>
        <v>19</v>
      </c>
      <c r="F13" s="26">
        <f t="shared" si="4"/>
        <v>11.647368421052633</v>
      </c>
      <c r="G13" s="16"/>
      <c r="H13" s="16">
        <v>12</v>
      </c>
      <c r="I13" s="16">
        <v>15</v>
      </c>
      <c r="J13" s="16"/>
      <c r="K13" s="16">
        <v>14</v>
      </c>
      <c r="L13" s="16"/>
      <c r="M13" s="16">
        <v>15.5</v>
      </c>
      <c r="N13" s="16"/>
      <c r="O13" s="16">
        <v>12</v>
      </c>
      <c r="P13" s="16">
        <v>15.4</v>
      </c>
      <c r="Q13" s="16">
        <v>15.4</v>
      </c>
      <c r="R13" s="43">
        <v>14</v>
      </c>
      <c r="S13" s="16">
        <v>18</v>
      </c>
      <c r="T13" s="43">
        <v>18</v>
      </c>
      <c r="U13" s="43"/>
      <c r="V13" s="43">
        <v>12</v>
      </c>
      <c r="W13" s="43">
        <v>5.3</v>
      </c>
      <c r="X13" s="43"/>
      <c r="Y13" s="43"/>
      <c r="Z13" s="43"/>
      <c r="AA13" s="43">
        <v>12</v>
      </c>
      <c r="AB13" s="43"/>
      <c r="AC13" s="43"/>
      <c r="AD13" s="43"/>
      <c r="AE13" s="43"/>
      <c r="AF13" s="43">
        <v>7.8</v>
      </c>
      <c r="AG13" s="43">
        <v>11.4</v>
      </c>
      <c r="AH13" s="43"/>
      <c r="AI13" s="43"/>
      <c r="AJ13" s="43"/>
      <c r="AK13" s="43"/>
      <c r="AL13" s="43">
        <v>7.5</v>
      </c>
      <c r="AM13" s="43"/>
      <c r="AN13" s="43"/>
      <c r="AO13" s="43"/>
      <c r="AP13" s="43"/>
      <c r="AQ13" s="43"/>
      <c r="AR13" s="43"/>
      <c r="AS13" s="43">
        <v>10</v>
      </c>
      <c r="AT13" s="43"/>
      <c r="AU13" s="43"/>
      <c r="AV13" s="43"/>
      <c r="AW13" s="43"/>
      <c r="AX13" s="43"/>
      <c r="AY13" s="43"/>
      <c r="AZ13" s="43">
        <v>6</v>
      </c>
      <c r="BA13" s="43">
        <v>0</v>
      </c>
    </row>
    <row r="14" spans="1:53" ht="12.75">
      <c r="A14" s="3" t="s">
        <v>8</v>
      </c>
      <c r="B14" s="20">
        <f t="shared" si="1"/>
        <v>199.10000000000002</v>
      </c>
      <c r="C14" s="7">
        <f t="shared" si="0"/>
        <v>0.44680851063829785</v>
      </c>
      <c r="D14" s="33">
        <f t="shared" si="2"/>
        <v>47</v>
      </c>
      <c r="E14" s="16">
        <f t="shared" si="3"/>
        <v>21</v>
      </c>
      <c r="F14" s="26">
        <f t="shared" si="4"/>
        <v>9.480952380952383</v>
      </c>
      <c r="G14" s="16">
        <v>12</v>
      </c>
      <c r="H14" s="16">
        <v>0</v>
      </c>
      <c r="I14" s="16">
        <v>12</v>
      </c>
      <c r="J14" s="16">
        <v>12</v>
      </c>
      <c r="K14" s="16"/>
      <c r="L14" s="16"/>
      <c r="M14" s="16"/>
      <c r="N14" s="16">
        <v>12</v>
      </c>
      <c r="O14" s="16">
        <v>12</v>
      </c>
      <c r="P14" s="16"/>
      <c r="Q14" s="16"/>
      <c r="R14" s="43">
        <v>7</v>
      </c>
      <c r="S14" s="16"/>
      <c r="T14" s="43"/>
      <c r="U14" s="43">
        <v>5.3</v>
      </c>
      <c r="V14" s="43">
        <v>12</v>
      </c>
      <c r="W14" s="43"/>
      <c r="X14" s="43"/>
      <c r="Y14" s="43">
        <v>8</v>
      </c>
      <c r="Z14" s="43">
        <v>5.4</v>
      </c>
      <c r="AA14" s="43">
        <v>7.8</v>
      </c>
      <c r="AB14" s="43">
        <v>12</v>
      </c>
      <c r="AC14" s="43"/>
      <c r="AD14" s="43"/>
      <c r="AE14" s="43"/>
      <c r="AF14" s="43">
        <v>12</v>
      </c>
      <c r="AG14" s="43">
        <v>8</v>
      </c>
      <c r="AH14" s="43">
        <v>7.8</v>
      </c>
      <c r="AI14" s="43"/>
      <c r="AJ14" s="43"/>
      <c r="AK14" s="43">
        <v>12</v>
      </c>
      <c r="AL14" s="43"/>
      <c r="AM14" s="43"/>
      <c r="AN14" s="43"/>
      <c r="AO14" s="43"/>
      <c r="AP14" s="43"/>
      <c r="AQ14" s="43">
        <v>7.8</v>
      </c>
      <c r="AR14" s="43"/>
      <c r="AS14" s="43"/>
      <c r="AT14" s="43">
        <v>12</v>
      </c>
      <c r="AU14" s="43"/>
      <c r="AV14" s="43">
        <v>12</v>
      </c>
      <c r="AW14" s="43"/>
      <c r="AX14" s="43"/>
      <c r="AY14" s="43"/>
      <c r="AZ14" s="43"/>
      <c r="BA14" s="43">
        <v>10</v>
      </c>
    </row>
    <row r="15" spans="1:53" ht="12.75">
      <c r="A15" s="3" t="s">
        <v>34</v>
      </c>
      <c r="B15" s="20">
        <f t="shared" si="1"/>
        <v>53.400000000000006</v>
      </c>
      <c r="C15" s="7">
        <f t="shared" si="0"/>
        <v>0.10638297872340426</v>
      </c>
      <c r="D15" s="33">
        <f t="shared" si="2"/>
        <v>47</v>
      </c>
      <c r="E15" s="16">
        <f t="shared" si="3"/>
        <v>5</v>
      </c>
      <c r="F15" s="26">
        <f t="shared" si="4"/>
        <v>10.680000000000001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43"/>
      <c r="S15" s="16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>
        <v>7.8</v>
      </c>
      <c r="AG15" s="43">
        <v>11.8</v>
      </c>
      <c r="AH15" s="43">
        <v>11.8</v>
      </c>
      <c r="AI15" s="43"/>
      <c r="AJ15" s="43"/>
      <c r="AK15" s="43">
        <v>12</v>
      </c>
      <c r="AL15" s="43"/>
      <c r="AM15" s="43"/>
      <c r="AN15" s="43"/>
      <c r="AO15" s="43"/>
      <c r="AP15" s="43"/>
      <c r="AQ15" s="43"/>
      <c r="AR15" s="43"/>
      <c r="AS15" s="43">
        <v>10</v>
      </c>
      <c r="AT15" s="43"/>
      <c r="AU15" s="43"/>
      <c r="AV15" s="43"/>
      <c r="AW15" s="43"/>
      <c r="AX15" s="43"/>
      <c r="AY15" s="43"/>
      <c r="AZ15" s="43"/>
      <c r="BA15" s="43"/>
    </row>
    <row r="16" spans="1:53" s="27" customFormat="1" ht="12.75">
      <c r="A16" s="29" t="s">
        <v>26</v>
      </c>
      <c r="B16" s="27">
        <f>SUM(G16:AZ16)</f>
        <v>305</v>
      </c>
      <c r="C16" s="29" t="s">
        <v>25</v>
      </c>
      <c r="F16" s="28">
        <f>B16/COUNT(G16:AZ16)</f>
        <v>6.630434782608695</v>
      </c>
      <c r="G16" s="42">
        <f aca="true" t="shared" si="5" ref="G16:BA16">COUNT(G4:G15)</f>
        <v>7</v>
      </c>
      <c r="H16" s="42">
        <f t="shared" si="5"/>
        <v>6</v>
      </c>
      <c r="I16" s="42">
        <f t="shared" si="5"/>
        <v>9</v>
      </c>
      <c r="J16" s="42">
        <f t="shared" si="5"/>
        <v>6</v>
      </c>
      <c r="K16" s="42">
        <f t="shared" si="5"/>
        <v>5</v>
      </c>
      <c r="L16" s="42">
        <f t="shared" si="5"/>
        <v>7</v>
      </c>
      <c r="M16" s="42">
        <f t="shared" si="5"/>
        <v>9</v>
      </c>
      <c r="N16" s="42">
        <f t="shared" si="5"/>
        <v>6</v>
      </c>
      <c r="O16" s="42">
        <f t="shared" si="5"/>
        <v>9</v>
      </c>
      <c r="P16" s="42">
        <f t="shared" si="5"/>
        <v>6</v>
      </c>
      <c r="Q16" s="42">
        <f t="shared" si="5"/>
        <v>7</v>
      </c>
      <c r="R16" s="42">
        <f t="shared" si="5"/>
        <v>8</v>
      </c>
      <c r="S16" s="42">
        <f t="shared" si="5"/>
        <v>4</v>
      </c>
      <c r="T16" s="42">
        <f t="shared" si="5"/>
        <v>3</v>
      </c>
      <c r="U16" s="42">
        <f t="shared" si="5"/>
        <v>8</v>
      </c>
      <c r="V16" s="42">
        <f t="shared" si="5"/>
        <v>6</v>
      </c>
      <c r="W16" s="42">
        <f t="shared" si="5"/>
        <v>7</v>
      </c>
      <c r="X16" s="42">
        <f t="shared" si="5"/>
        <v>6</v>
      </c>
      <c r="Y16" s="42">
        <f t="shared" si="5"/>
        <v>8</v>
      </c>
      <c r="Z16" s="42">
        <f t="shared" si="5"/>
        <v>7</v>
      </c>
      <c r="AA16" s="42">
        <f t="shared" si="5"/>
        <v>8</v>
      </c>
      <c r="AB16" s="42">
        <f t="shared" si="5"/>
        <v>5</v>
      </c>
      <c r="AC16" s="42">
        <f t="shared" si="5"/>
        <v>5</v>
      </c>
      <c r="AD16" s="42">
        <f t="shared" si="5"/>
        <v>5</v>
      </c>
      <c r="AE16" s="42">
        <f t="shared" si="5"/>
        <v>5</v>
      </c>
      <c r="AF16" s="42">
        <f t="shared" si="5"/>
        <v>10</v>
      </c>
      <c r="AG16" s="42">
        <f t="shared" si="5"/>
        <v>10</v>
      </c>
      <c r="AH16" s="42">
        <f t="shared" si="5"/>
        <v>9</v>
      </c>
      <c r="AI16" s="42">
        <f t="shared" si="5"/>
        <v>8</v>
      </c>
      <c r="AJ16" s="42">
        <f t="shared" si="5"/>
        <v>6</v>
      </c>
      <c r="AK16" s="42">
        <f t="shared" si="5"/>
        <v>8</v>
      </c>
      <c r="AL16" s="42">
        <f t="shared" si="5"/>
        <v>5</v>
      </c>
      <c r="AM16" s="42">
        <f t="shared" si="5"/>
        <v>5</v>
      </c>
      <c r="AN16" s="42">
        <f t="shared" si="5"/>
        <v>6</v>
      </c>
      <c r="AO16" s="42">
        <f t="shared" si="5"/>
        <v>5</v>
      </c>
      <c r="AP16" s="42">
        <f t="shared" si="5"/>
        <v>6</v>
      </c>
      <c r="AQ16" s="42">
        <f t="shared" si="5"/>
        <v>5</v>
      </c>
      <c r="AR16" s="42">
        <f t="shared" si="5"/>
        <v>7</v>
      </c>
      <c r="AS16" s="42">
        <f t="shared" si="5"/>
        <v>9</v>
      </c>
      <c r="AT16" s="42">
        <f t="shared" si="5"/>
        <v>8</v>
      </c>
      <c r="AU16" s="42">
        <f t="shared" si="5"/>
        <v>7</v>
      </c>
      <c r="AV16" s="42">
        <f t="shared" si="5"/>
        <v>5</v>
      </c>
      <c r="AW16" s="42">
        <f t="shared" si="5"/>
        <v>7</v>
      </c>
      <c r="AX16" s="42">
        <f t="shared" si="5"/>
        <v>4</v>
      </c>
      <c r="AY16" s="42">
        <f t="shared" si="5"/>
        <v>6</v>
      </c>
      <c r="AZ16" s="42">
        <f t="shared" si="5"/>
        <v>7</v>
      </c>
      <c r="BA16" s="42">
        <f t="shared" si="5"/>
        <v>10</v>
      </c>
    </row>
    <row r="20" spans="7:55" ht="12.75">
      <c r="G20" s="47">
        <f>SUM(G4:G15)</f>
        <v>91</v>
      </c>
      <c r="H20" s="47">
        <f aca="true" t="shared" si="6" ref="H20:BC20">SUM(H4:H15)</f>
        <v>48</v>
      </c>
      <c r="I20" s="47">
        <f t="shared" si="6"/>
        <v>124</v>
      </c>
      <c r="J20" s="47">
        <f t="shared" si="6"/>
        <v>86</v>
      </c>
      <c r="K20" s="47">
        <f t="shared" si="6"/>
        <v>72.5</v>
      </c>
      <c r="L20" s="47">
        <f t="shared" si="6"/>
        <v>101.5</v>
      </c>
      <c r="M20" s="47">
        <f t="shared" si="6"/>
        <v>136</v>
      </c>
      <c r="N20" s="47">
        <f t="shared" si="6"/>
        <v>72</v>
      </c>
      <c r="O20" s="47">
        <f t="shared" si="6"/>
        <v>130.5</v>
      </c>
      <c r="P20" s="47">
        <f t="shared" si="6"/>
        <v>94.2</v>
      </c>
      <c r="Q20" s="47">
        <f t="shared" si="6"/>
        <v>123.4</v>
      </c>
      <c r="R20" s="47">
        <f t="shared" si="6"/>
        <v>124</v>
      </c>
      <c r="S20" s="47">
        <f t="shared" si="6"/>
        <v>63</v>
      </c>
      <c r="T20" s="47">
        <f t="shared" si="6"/>
        <v>52</v>
      </c>
      <c r="U20" s="47">
        <f t="shared" si="6"/>
        <v>129.3</v>
      </c>
      <c r="V20" s="47">
        <f t="shared" si="6"/>
        <v>97</v>
      </c>
      <c r="W20" s="47">
        <f t="shared" si="6"/>
        <v>114.3</v>
      </c>
      <c r="X20" s="47">
        <f t="shared" si="6"/>
        <v>95.4</v>
      </c>
      <c r="Y20" s="47">
        <f t="shared" si="6"/>
        <v>126</v>
      </c>
      <c r="Z20" s="47">
        <f t="shared" si="6"/>
        <v>101.80000000000001</v>
      </c>
      <c r="AA20" s="47">
        <f t="shared" si="6"/>
        <v>114.6</v>
      </c>
      <c r="AB20" s="47">
        <f t="shared" si="6"/>
        <v>81</v>
      </c>
      <c r="AC20" s="47">
        <f t="shared" si="6"/>
        <v>100</v>
      </c>
      <c r="AD20" s="47">
        <f t="shared" si="6"/>
        <v>101.8</v>
      </c>
      <c r="AE20" s="47">
        <f t="shared" si="6"/>
        <v>92.9</v>
      </c>
      <c r="AF20" s="47">
        <f t="shared" si="6"/>
        <v>140.10000000000002</v>
      </c>
      <c r="AG20" s="47">
        <f t="shared" si="6"/>
        <v>169.70000000000002</v>
      </c>
      <c r="AH20" s="47">
        <f t="shared" si="6"/>
        <v>151.10000000000002</v>
      </c>
      <c r="AI20" s="47">
        <f t="shared" si="6"/>
        <v>127</v>
      </c>
      <c r="AJ20" s="47">
        <f t="shared" si="6"/>
        <v>108.5</v>
      </c>
      <c r="AK20" s="47">
        <f t="shared" si="6"/>
        <v>137</v>
      </c>
      <c r="AL20" s="47">
        <f t="shared" si="6"/>
        <v>67.5</v>
      </c>
      <c r="AM20" s="47">
        <f t="shared" si="6"/>
        <v>79</v>
      </c>
      <c r="AN20" s="47">
        <f t="shared" si="6"/>
        <v>99.5</v>
      </c>
      <c r="AO20" s="47">
        <f t="shared" si="6"/>
        <v>91.7</v>
      </c>
      <c r="AP20" s="47">
        <f t="shared" si="6"/>
        <v>94.2</v>
      </c>
      <c r="AQ20" s="47">
        <f t="shared" si="6"/>
        <v>79.3</v>
      </c>
      <c r="AR20" s="47">
        <f t="shared" si="6"/>
        <v>109.5</v>
      </c>
      <c r="AS20" s="47">
        <f t="shared" si="6"/>
        <v>116.4</v>
      </c>
      <c r="AT20" s="47">
        <f t="shared" si="6"/>
        <v>100.5</v>
      </c>
      <c r="AU20" s="47">
        <f t="shared" si="6"/>
        <v>111.6</v>
      </c>
      <c r="AV20" s="47">
        <f t="shared" si="6"/>
        <v>72</v>
      </c>
      <c r="AW20" s="47">
        <f t="shared" si="6"/>
        <v>116.4</v>
      </c>
      <c r="AX20" s="47">
        <f t="shared" si="6"/>
        <v>46.8</v>
      </c>
      <c r="AY20" s="47">
        <f t="shared" si="6"/>
        <v>79.6</v>
      </c>
      <c r="AZ20" s="47">
        <f t="shared" si="6"/>
        <v>92</v>
      </c>
      <c r="BA20" s="47">
        <f t="shared" si="6"/>
        <v>91.9</v>
      </c>
      <c r="BB20" s="47">
        <f t="shared" si="6"/>
        <v>0</v>
      </c>
      <c r="BC20" s="47">
        <f t="shared" si="6"/>
        <v>0</v>
      </c>
    </row>
    <row r="21" spans="7:55" ht="12.75">
      <c r="G21" s="47">
        <f>G20</f>
        <v>91</v>
      </c>
      <c r="H21" s="47">
        <f>G21+H20</f>
        <v>139</v>
      </c>
      <c r="I21" s="47">
        <f aca="true" t="shared" si="7" ref="I21:BC21">H21+I20</f>
        <v>263</v>
      </c>
      <c r="J21" s="47">
        <f t="shared" si="7"/>
        <v>349</v>
      </c>
      <c r="K21" s="47">
        <f t="shared" si="7"/>
        <v>421.5</v>
      </c>
      <c r="L21" s="47">
        <f t="shared" si="7"/>
        <v>523</v>
      </c>
      <c r="M21" s="47">
        <f t="shared" si="7"/>
        <v>659</v>
      </c>
      <c r="N21" s="47">
        <f t="shared" si="7"/>
        <v>731</v>
      </c>
      <c r="O21" s="47">
        <f t="shared" si="7"/>
        <v>861.5</v>
      </c>
      <c r="P21" s="47">
        <f t="shared" si="7"/>
        <v>955.7</v>
      </c>
      <c r="Q21" s="47">
        <f t="shared" si="7"/>
        <v>1079.1000000000001</v>
      </c>
      <c r="R21" s="47">
        <f t="shared" si="7"/>
        <v>1203.1000000000001</v>
      </c>
      <c r="S21" s="47">
        <f t="shared" si="7"/>
        <v>1266.1000000000001</v>
      </c>
      <c r="T21" s="47">
        <f t="shared" si="7"/>
        <v>1318.1000000000001</v>
      </c>
      <c r="U21" s="47">
        <f t="shared" si="7"/>
        <v>1447.4</v>
      </c>
      <c r="V21" s="47">
        <f t="shared" si="7"/>
        <v>1544.4</v>
      </c>
      <c r="W21" s="47">
        <f t="shared" si="7"/>
        <v>1658.7</v>
      </c>
      <c r="X21" s="47">
        <f t="shared" si="7"/>
        <v>1754.1000000000001</v>
      </c>
      <c r="Y21" s="47">
        <f t="shared" si="7"/>
        <v>1880.1000000000001</v>
      </c>
      <c r="Z21" s="47">
        <f t="shared" si="7"/>
        <v>1981.9</v>
      </c>
      <c r="AA21" s="47">
        <f t="shared" si="7"/>
        <v>2096.5</v>
      </c>
      <c r="AB21" s="47">
        <f t="shared" si="7"/>
        <v>2177.5</v>
      </c>
      <c r="AC21" s="47">
        <f t="shared" si="7"/>
        <v>2277.5</v>
      </c>
      <c r="AD21" s="47">
        <f t="shared" si="7"/>
        <v>2379.3</v>
      </c>
      <c r="AE21" s="47">
        <f t="shared" si="7"/>
        <v>2472.2000000000003</v>
      </c>
      <c r="AF21" s="47">
        <f t="shared" si="7"/>
        <v>2612.3</v>
      </c>
      <c r="AG21" s="47">
        <f t="shared" si="7"/>
        <v>2782</v>
      </c>
      <c r="AH21" s="47">
        <f t="shared" si="7"/>
        <v>2933.1</v>
      </c>
      <c r="AI21" s="47">
        <f t="shared" si="7"/>
        <v>3060.1</v>
      </c>
      <c r="AJ21" s="47">
        <f t="shared" si="7"/>
        <v>3168.6</v>
      </c>
      <c r="AK21" s="47">
        <f t="shared" si="7"/>
        <v>3305.6</v>
      </c>
      <c r="AL21" s="47">
        <f t="shared" si="7"/>
        <v>3373.1</v>
      </c>
      <c r="AM21" s="47">
        <f t="shared" si="7"/>
        <v>3452.1</v>
      </c>
      <c r="AN21" s="47">
        <f t="shared" si="7"/>
        <v>3551.6</v>
      </c>
      <c r="AO21" s="47">
        <f t="shared" si="7"/>
        <v>3643.2999999999997</v>
      </c>
      <c r="AP21" s="47">
        <f t="shared" si="7"/>
        <v>3737.4999999999995</v>
      </c>
      <c r="AQ21" s="47">
        <f t="shared" si="7"/>
        <v>3816.7999999999997</v>
      </c>
      <c r="AR21" s="47">
        <f t="shared" si="7"/>
        <v>3926.2999999999997</v>
      </c>
      <c r="AS21" s="47">
        <f t="shared" si="7"/>
        <v>4042.7</v>
      </c>
      <c r="AT21" s="47">
        <f t="shared" si="7"/>
        <v>4143.2</v>
      </c>
      <c r="AU21" s="47">
        <f t="shared" si="7"/>
        <v>4254.8</v>
      </c>
      <c r="AV21" s="47">
        <f t="shared" si="7"/>
        <v>4326.8</v>
      </c>
      <c r="AW21" s="47">
        <f t="shared" si="7"/>
        <v>4443.2</v>
      </c>
      <c r="AX21" s="47">
        <f t="shared" si="7"/>
        <v>4490</v>
      </c>
      <c r="AY21" s="47">
        <f t="shared" si="7"/>
        <v>4569.6</v>
      </c>
      <c r="AZ21" s="47">
        <f t="shared" si="7"/>
        <v>4661.6</v>
      </c>
      <c r="BA21" s="47">
        <f t="shared" si="7"/>
        <v>4753.5</v>
      </c>
      <c r="BB21" s="47">
        <f t="shared" si="7"/>
        <v>4753.5</v>
      </c>
      <c r="BC21" s="47">
        <f t="shared" si="7"/>
        <v>4753.5</v>
      </c>
    </row>
  </sheetData>
  <sheetProtection/>
  <mergeCells count="1">
    <mergeCell ref="G2:BA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"/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34" sqref="AD34"/>
    </sheetView>
  </sheetViews>
  <sheetFormatPr defaultColWidth="11.421875" defaultRowHeight="12.75"/>
  <cols>
    <col min="1" max="1" width="16.140625" style="0" bestFit="1" customWidth="1"/>
    <col min="2" max="3" width="5.7109375" style="0" customWidth="1"/>
    <col min="4" max="5" width="5.8515625" style="0" hidden="1" customWidth="1"/>
    <col min="6" max="6" width="6.00390625" style="0" customWidth="1"/>
    <col min="7" max="55" width="4.7109375" style="0" customWidth="1"/>
    <col min="56" max="56" width="3.7109375" style="0" customWidth="1"/>
    <col min="57" max="59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5" t="s">
        <v>30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4"/>
      <c r="B3" s="22" t="s">
        <v>31</v>
      </c>
      <c r="C3" s="10" t="s">
        <v>17</v>
      </c>
      <c r="D3" s="14" t="s">
        <v>17</v>
      </c>
      <c r="E3" s="14"/>
      <c r="F3" s="24" t="s">
        <v>20</v>
      </c>
      <c r="G3" s="15">
        <v>38722</v>
      </c>
      <c r="H3" s="15">
        <v>38729</v>
      </c>
      <c r="I3" s="15">
        <v>38736</v>
      </c>
      <c r="J3" s="15">
        <v>38743</v>
      </c>
      <c r="K3" s="15">
        <v>38750</v>
      </c>
      <c r="L3" s="15">
        <v>38757</v>
      </c>
      <c r="M3" s="15">
        <v>38764</v>
      </c>
      <c r="N3" s="15">
        <v>38771</v>
      </c>
      <c r="O3" s="15">
        <v>38778</v>
      </c>
      <c r="P3" s="15">
        <v>38785</v>
      </c>
      <c r="Q3" s="15">
        <v>38792</v>
      </c>
      <c r="R3" s="15">
        <v>38799</v>
      </c>
      <c r="S3" s="15">
        <v>38806</v>
      </c>
      <c r="T3" s="15">
        <v>38813</v>
      </c>
      <c r="U3" s="15">
        <v>38820</v>
      </c>
      <c r="V3" s="15">
        <v>38827</v>
      </c>
      <c r="W3" s="15">
        <v>38834</v>
      </c>
      <c r="X3" s="15">
        <v>38841</v>
      </c>
      <c r="Y3" s="15">
        <v>38848</v>
      </c>
      <c r="Z3" s="15">
        <v>38855</v>
      </c>
      <c r="AA3" s="15">
        <v>38869</v>
      </c>
      <c r="AB3" s="15">
        <v>38876</v>
      </c>
      <c r="AC3" s="15">
        <v>38890</v>
      </c>
      <c r="AD3" s="15">
        <v>38897</v>
      </c>
      <c r="AE3" s="15">
        <v>38904</v>
      </c>
      <c r="AF3" s="15">
        <v>38911</v>
      </c>
      <c r="AG3" s="15">
        <v>38918</v>
      </c>
      <c r="AH3" s="15">
        <v>38925</v>
      </c>
      <c r="AI3" s="15">
        <v>38932</v>
      </c>
      <c r="AJ3" s="15">
        <v>38939</v>
      </c>
      <c r="AK3" s="15">
        <v>38946</v>
      </c>
      <c r="AL3" s="15">
        <v>38953</v>
      </c>
      <c r="AM3" s="15">
        <v>38960</v>
      </c>
      <c r="AN3" s="15">
        <v>38967</v>
      </c>
      <c r="AO3" s="15">
        <v>38974</v>
      </c>
      <c r="AP3" s="15">
        <v>38981</v>
      </c>
      <c r="AQ3" s="15">
        <v>38988</v>
      </c>
      <c r="AR3" s="15">
        <v>38995</v>
      </c>
      <c r="AS3" s="15">
        <v>38996</v>
      </c>
      <c r="AT3" s="15">
        <v>39009</v>
      </c>
      <c r="AU3" s="15">
        <v>39016</v>
      </c>
      <c r="AV3" s="15">
        <v>39023</v>
      </c>
      <c r="AW3" s="15">
        <v>39030</v>
      </c>
      <c r="AX3" s="15">
        <v>39037</v>
      </c>
      <c r="AY3" s="15">
        <v>39044</v>
      </c>
      <c r="AZ3" s="15">
        <v>39051</v>
      </c>
      <c r="BA3" s="15">
        <v>39058</v>
      </c>
      <c r="BB3" s="15">
        <v>39065</v>
      </c>
      <c r="BC3" s="15">
        <v>39072</v>
      </c>
    </row>
    <row r="4" spans="1:55" ht="12.75">
      <c r="A4" s="3" t="s">
        <v>5</v>
      </c>
      <c r="B4" s="20">
        <f aca="true" t="shared" si="0" ref="B4:B15">SUM(G4:BC4)</f>
        <v>872.5999999999999</v>
      </c>
      <c r="C4" s="9">
        <f aca="true" t="shared" si="1" ref="C4:C14">E4/D4</f>
        <v>0.8367346938775511</v>
      </c>
      <c r="D4" s="16">
        <f aca="true" t="shared" si="2" ref="D4:D14">COUNT($G$15:$BC$15)</f>
        <v>49</v>
      </c>
      <c r="E4" s="16">
        <f aca="true" t="shared" si="3" ref="E4:E14">COUNT(G4:BC4)</f>
        <v>41</v>
      </c>
      <c r="F4" s="26">
        <f aca="true" t="shared" si="4" ref="F4:F15">B4/COUNT(G4:BC4)</f>
        <v>21.28292682926829</v>
      </c>
      <c r="G4" s="43">
        <v>22</v>
      </c>
      <c r="H4" s="43">
        <v>22</v>
      </c>
      <c r="I4" s="43">
        <v>22</v>
      </c>
      <c r="J4" s="43">
        <v>22</v>
      </c>
      <c r="K4" s="43"/>
      <c r="L4" s="43">
        <v>22</v>
      </c>
      <c r="M4" s="43">
        <v>21.5</v>
      </c>
      <c r="N4" s="43">
        <v>21.5</v>
      </c>
      <c r="O4" s="43">
        <v>25</v>
      </c>
      <c r="P4" s="43">
        <v>25</v>
      </c>
      <c r="Q4" s="43"/>
      <c r="R4" s="43">
        <v>12</v>
      </c>
      <c r="S4" s="43">
        <v>22</v>
      </c>
      <c r="T4" s="43">
        <v>25</v>
      </c>
      <c r="U4" s="43"/>
      <c r="V4" s="43">
        <v>25</v>
      </c>
      <c r="W4" s="43">
        <v>22</v>
      </c>
      <c r="X4" s="43">
        <v>14</v>
      </c>
      <c r="Y4" s="43">
        <v>22</v>
      </c>
      <c r="Z4" s="43">
        <v>25</v>
      </c>
      <c r="AA4" s="43">
        <v>22</v>
      </c>
      <c r="AB4" s="43">
        <v>25</v>
      </c>
      <c r="AC4" s="43">
        <v>25</v>
      </c>
      <c r="AD4" s="43">
        <v>25</v>
      </c>
      <c r="AE4" s="43">
        <v>25</v>
      </c>
      <c r="AF4" s="43">
        <v>24</v>
      </c>
      <c r="AG4" s="43">
        <v>27</v>
      </c>
      <c r="AH4" s="43">
        <v>28</v>
      </c>
      <c r="AI4" s="43">
        <v>25</v>
      </c>
      <c r="AJ4" s="43">
        <v>12.4</v>
      </c>
      <c r="AK4" s="43">
        <v>22</v>
      </c>
      <c r="AL4" s="43">
        <v>25</v>
      </c>
      <c r="AM4" s="43">
        <v>25</v>
      </c>
      <c r="AN4" s="43">
        <v>22</v>
      </c>
      <c r="AO4" s="43"/>
      <c r="AP4" s="43"/>
      <c r="AQ4" s="43"/>
      <c r="AR4" s="43"/>
      <c r="AS4" s="43">
        <v>7.8</v>
      </c>
      <c r="AT4" s="43">
        <v>22</v>
      </c>
      <c r="AU4" s="43">
        <v>22</v>
      </c>
      <c r="AV4" s="43">
        <v>22</v>
      </c>
      <c r="AW4" s="43">
        <v>22</v>
      </c>
      <c r="AX4" s="43">
        <v>22</v>
      </c>
      <c r="AY4" s="43">
        <v>22</v>
      </c>
      <c r="AZ4" s="43"/>
      <c r="BA4" s="43">
        <v>15</v>
      </c>
      <c r="BB4" s="43">
        <v>15.4</v>
      </c>
      <c r="BC4" s="43">
        <v>0</v>
      </c>
    </row>
    <row r="5" spans="1:55" ht="12.75">
      <c r="A5" s="3" t="s">
        <v>1</v>
      </c>
      <c r="B5" s="21">
        <f t="shared" si="0"/>
        <v>690.1</v>
      </c>
      <c r="C5" s="7">
        <f t="shared" si="1"/>
        <v>0.8163265306122449</v>
      </c>
      <c r="D5" s="16">
        <f t="shared" si="2"/>
        <v>49</v>
      </c>
      <c r="E5" s="16">
        <f t="shared" si="3"/>
        <v>40</v>
      </c>
      <c r="F5" s="26">
        <f t="shared" si="4"/>
        <v>17.2525</v>
      </c>
      <c r="G5" s="43">
        <v>11.8</v>
      </c>
      <c r="H5" s="43">
        <v>11.8</v>
      </c>
      <c r="I5" s="43">
        <v>11.8</v>
      </c>
      <c r="J5" s="43"/>
      <c r="K5" s="43">
        <v>15.4</v>
      </c>
      <c r="L5" s="43">
        <v>18</v>
      </c>
      <c r="M5" s="43">
        <v>18</v>
      </c>
      <c r="N5" s="43">
        <v>12</v>
      </c>
      <c r="O5" s="43">
        <v>12</v>
      </c>
      <c r="P5" s="43">
        <v>18</v>
      </c>
      <c r="Q5" s="43">
        <v>18</v>
      </c>
      <c r="R5" s="43">
        <v>18</v>
      </c>
      <c r="S5" s="43">
        <v>14</v>
      </c>
      <c r="T5" s="43">
        <v>21.5</v>
      </c>
      <c r="U5" s="43">
        <v>21.5</v>
      </c>
      <c r="V5" s="43">
        <v>21.5</v>
      </c>
      <c r="W5" s="43"/>
      <c r="X5" s="43">
        <v>18.4</v>
      </c>
      <c r="Y5" s="43"/>
      <c r="Z5" s="43">
        <v>18.4</v>
      </c>
      <c r="AA5" s="43">
        <v>21.5</v>
      </c>
      <c r="AB5" s="43"/>
      <c r="AC5" s="43">
        <v>18</v>
      </c>
      <c r="AD5" s="43">
        <v>21.5</v>
      </c>
      <c r="AE5" s="43">
        <v>21.5</v>
      </c>
      <c r="AF5" s="43"/>
      <c r="AG5" s="43">
        <v>20</v>
      </c>
      <c r="AH5" s="43">
        <v>24</v>
      </c>
      <c r="AI5" s="43">
        <v>30</v>
      </c>
      <c r="AJ5" s="43">
        <v>12.4</v>
      </c>
      <c r="AK5" s="43">
        <v>21.3</v>
      </c>
      <c r="AL5" s="43">
        <v>21.1</v>
      </c>
      <c r="AM5" s="43">
        <v>21.3</v>
      </c>
      <c r="AN5" s="43">
        <v>21</v>
      </c>
      <c r="AO5" s="43"/>
      <c r="AP5" s="43"/>
      <c r="AQ5" s="43">
        <v>15</v>
      </c>
      <c r="AR5" s="43">
        <v>7.7</v>
      </c>
      <c r="AS5" s="43">
        <v>15.6</v>
      </c>
      <c r="AT5" s="43">
        <v>18</v>
      </c>
      <c r="AU5" s="43">
        <v>17</v>
      </c>
      <c r="AV5" s="43"/>
      <c r="AW5" s="43">
        <v>15</v>
      </c>
      <c r="AX5" s="43"/>
      <c r="AY5" s="43">
        <v>15</v>
      </c>
      <c r="AZ5" s="43">
        <v>15</v>
      </c>
      <c r="BA5" s="43">
        <v>15</v>
      </c>
      <c r="BB5" s="43">
        <v>15.4</v>
      </c>
      <c r="BC5" s="43">
        <v>7.7</v>
      </c>
    </row>
    <row r="6" spans="1:55" ht="12.75">
      <c r="A6" s="3" t="s">
        <v>2</v>
      </c>
      <c r="B6" s="21">
        <f t="shared" si="0"/>
        <v>622.6999999999999</v>
      </c>
      <c r="C6" s="7">
        <f t="shared" si="1"/>
        <v>0.7346938775510204</v>
      </c>
      <c r="D6" s="16">
        <f t="shared" si="2"/>
        <v>49</v>
      </c>
      <c r="E6" s="16">
        <f t="shared" si="3"/>
        <v>36</v>
      </c>
      <c r="F6" s="26">
        <f t="shared" si="4"/>
        <v>17.29722222222222</v>
      </c>
      <c r="G6" s="43">
        <v>15</v>
      </c>
      <c r="H6" s="43">
        <v>15</v>
      </c>
      <c r="I6" s="43">
        <v>15</v>
      </c>
      <c r="J6" s="43">
        <v>18</v>
      </c>
      <c r="K6" s="43">
        <v>15.4</v>
      </c>
      <c r="L6" s="43">
        <v>18</v>
      </c>
      <c r="M6" s="43">
        <v>18</v>
      </c>
      <c r="N6" s="43">
        <v>18</v>
      </c>
      <c r="O6" s="43">
        <v>18</v>
      </c>
      <c r="P6" s="43">
        <v>18</v>
      </c>
      <c r="Q6" s="43"/>
      <c r="R6" s="43">
        <v>12</v>
      </c>
      <c r="S6" s="43">
        <v>18</v>
      </c>
      <c r="T6" s="43">
        <v>18</v>
      </c>
      <c r="U6" s="43">
        <v>21.5</v>
      </c>
      <c r="V6" s="43"/>
      <c r="W6" s="43">
        <v>18.4</v>
      </c>
      <c r="X6" s="43">
        <v>12</v>
      </c>
      <c r="Y6" s="43">
        <v>18.4</v>
      </c>
      <c r="Z6" s="43">
        <v>18.4</v>
      </c>
      <c r="AA6" s="43">
        <v>18</v>
      </c>
      <c r="AB6" s="43"/>
      <c r="AC6" s="43"/>
      <c r="AD6" s="43">
        <v>18</v>
      </c>
      <c r="AE6" s="43">
        <v>21.5</v>
      </c>
      <c r="AF6" s="43">
        <v>19</v>
      </c>
      <c r="AG6" s="43">
        <v>16</v>
      </c>
      <c r="AH6" s="43">
        <v>20</v>
      </c>
      <c r="AI6" s="43">
        <v>18</v>
      </c>
      <c r="AJ6" s="43"/>
      <c r="AK6" s="43"/>
      <c r="AL6" s="43">
        <v>21.1</v>
      </c>
      <c r="AM6" s="43"/>
      <c r="AN6" s="43"/>
      <c r="AO6" s="43"/>
      <c r="AP6" s="43">
        <v>18</v>
      </c>
      <c r="AQ6" s="43">
        <v>21</v>
      </c>
      <c r="AR6" s="43"/>
      <c r="AS6" s="43">
        <v>15.6</v>
      </c>
      <c r="AT6" s="43"/>
      <c r="AU6" s="43"/>
      <c r="AV6" s="43">
        <v>18</v>
      </c>
      <c r="AW6" s="43">
        <v>18</v>
      </c>
      <c r="AX6" s="43">
        <v>18</v>
      </c>
      <c r="AY6" s="43"/>
      <c r="AZ6" s="43">
        <v>15</v>
      </c>
      <c r="BA6" s="43">
        <v>15</v>
      </c>
      <c r="BB6" s="43">
        <v>15.4</v>
      </c>
      <c r="BC6" s="43">
        <v>12</v>
      </c>
    </row>
    <row r="7" spans="1:55" ht="12.75">
      <c r="A7" s="3" t="s">
        <v>10</v>
      </c>
      <c r="B7" s="21">
        <f t="shared" si="0"/>
        <v>528.2</v>
      </c>
      <c r="C7" s="7">
        <f t="shared" si="1"/>
        <v>0.673469387755102</v>
      </c>
      <c r="D7" s="16">
        <f t="shared" si="2"/>
        <v>49</v>
      </c>
      <c r="E7" s="16">
        <f t="shared" si="3"/>
        <v>33</v>
      </c>
      <c r="F7" s="26">
        <f t="shared" si="4"/>
        <v>16.006060606060608</v>
      </c>
      <c r="G7" s="43">
        <v>11.8</v>
      </c>
      <c r="H7" s="43"/>
      <c r="I7" s="43"/>
      <c r="J7" s="43"/>
      <c r="K7" s="43"/>
      <c r="L7" s="43">
        <v>12</v>
      </c>
      <c r="M7" s="43">
        <v>12</v>
      </c>
      <c r="N7" s="43"/>
      <c r="O7" s="43">
        <v>12</v>
      </c>
      <c r="P7" s="43">
        <v>12</v>
      </c>
      <c r="Q7" s="43">
        <v>18</v>
      </c>
      <c r="R7" s="43">
        <v>18</v>
      </c>
      <c r="S7" s="43">
        <v>12</v>
      </c>
      <c r="T7" s="43"/>
      <c r="U7" s="43">
        <v>14</v>
      </c>
      <c r="V7" s="43"/>
      <c r="W7" s="43">
        <v>8</v>
      </c>
      <c r="X7" s="43">
        <v>12</v>
      </c>
      <c r="Y7" s="43">
        <v>12</v>
      </c>
      <c r="Z7" s="43">
        <v>12</v>
      </c>
      <c r="AA7" s="43"/>
      <c r="AB7" s="43"/>
      <c r="AC7" s="43"/>
      <c r="AD7" s="43"/>
      <c r="AE7" s="43">
        <v>12</v>
      </c>
      <c r="AF7" s="43">
        <v>19</v>
      </c>
      <c r="AG7" s="43"/>
      <c r="AH7" s="43"/>
      <c r="AI7" s="43">
        <v>30</v>
      </c>
      <c r="AJ7" s="43">
        <v>30</v>
      </c>
      <c r="AK7" s="43">
        <v>30</v>
      </c>
      <c r="AL7" s="43">
        <v>21.1</v>
      </c>
      <c r="AM7" s="43">
        <v>30</v>
      </c>
      <c r="AN7" s="43">
        <v>21</v>
      </c>
      <c r="AO7" s="43">
        <v>15</v>
      </c>
      <c r="AP7" s="43">
        <v>15</v>
      </c>
      <c r="AQ7" s="43">
        <v>21</v>
      </c>
      <c r="AR7" s="43">
        <v>7.7</v>
      </c>
      <c r="AS7" s="43">
        <v>15.6</v>
      </c>
      <c r="AT7" s="43"/>
      <c r="AU7" s="43">
        <v>18</v>
      </c>
      <c r="AV7" s="43"/>
      <c r="AW7" s="43">
        <v>15</v>
      </c>
      <c r="AX7" s="43"/>
      <c r="AY7" s="43">
        <v>14</v>
      </c>
      <c r="AZ7" s="43">
        <v>12</v>
      </c>
      <c r="BA7" s="43">
        <v>12</v>
      </c>
      <c r="BB7" s="43">
        <v>12</v>
      </c>
      <c r="BC7" s="43">
        <v>12</v>
      </c>
    </row>
    <row r="8" spans="1:55" ht="12.75">
      <c r="A8" s="3" t="s">
        <v>6</v>
      </c>
      <c r="B8" s="21">
        <f t="shared" si="0"/>
        <v>470.1</v>
      </c>
      <c r="C8" s="7">
        <f t="shared" si="1"/>
        <v>0.5306122448979592</v>
      </c>
      <c r="D8" s="16">
        <f t="shared" si="2"/>
        <v>49</v>
      </c>
      <c r="E8" s="16">
        <f t="shared" si="3"/>
        <v>26</v>
      </c>
      <c r="F8" s="26">
        <f t="shared" si="4"/>
        <v>18.08076923076923</v>
      </c>
      <c r="G8" s="43">
        <v>11.8</v>
      </c>
      <c r="H8" s="43"/>
      <c r="I8" s="43">
        <v>15</v>
      </c>
      <c r="J8" s="43">
        <v>18</v>
      </c>
      <c r="K8" s="43">
        <v>0</v>
      </c>
      <c r="L8" s="43">
        <v>12</v>
      </c>
      <c r="M8" s="43"/>
      <c r="N8" s="43"/>
      <c r="O8" s="43">
        <v>18</v>
      </c>
      <c r="P8" s="43">
        <v>16</v>
      </c>
      <c r="Q8" s="43">
        <v>18</v>
      </c>
      <c r="R8" s="43">
        <v>12</v>
      </c>
      <c r="S8" s="43">
        <v>18</v>
      </c>
      <c r="T8" s="43">
        <v>21.5</v>
      </c>
      <c r="U8" s="43"/>
      <c r="V8" s="43"/>
      <c r="W8" s="43">
        <v>18.4</v>
      </c>
      <c r="X8" s="43">
        <v>18.4</v>
      </c>
      <c r="Y8" s="43"/>
      <c r="Z8" s="43"/>
      <c r="AA8" s="43">
        <v>18</v>
      </c>
      <c r="AB8" s="43"/>
      <c r="AC8" s="43">
        <v>18</v>
      </c>
      <c r="AD8" s="43"/>
      <c r="AE8" s="43"/>
      <c r="AF8" s="43"/>
      <c r="AG8" s="43"/>
      <c r="AH8" s="43">
        <v>20</v>
      </c>
      <c r="AI8" s="43"/>
      <c r="AJ8" s="43">
        <v>30</v>
      </c>
      <c r="AK8" s="43">
        <v>30</v>
      </c>
      <c r="AL8" s="43"/>
      <c r="AM8" s="43">
        <v>30</v>
      </c>
      <c r="AN8" s="43"/>
      <c r="AO8" s="43">
        <v>15</v>
      </c>
      <c r="AP8" s="43">
        <v>23</v>
      </c>
      <c r="AQ8" s="43">
        <v>21</v>
      </c>
      <c r="AR8" s="43"/>
      <c r="AS8" s="43"/>
      <c r="AT8" s="43">
        <v>18</v>
      </c>
      <c r="AU8" s="43"/>
      <c r="AV8" s="43"/>
      <c r="AW8" s="43">
        <v>18</v>
      </c>
      <c r="AX8" s="43">
        <v>18</v>
      </c>
      <c r="AY8" s="43">
        <v>14</v>
      </c>
      <c r="AZ8" s="43"/>
      <c r="BA8" s="43"/>
      <c r="BB8" s="43"/>
      <c r="BC8" s="43"/>
    </row>
    <row r="9" spans="1:55" ht="12.75">
      <c r="A9" s="3" t="s">
        <v>9</v>
      </c>
      <c r="B9" s="21">
        <f t="shared" si="0"/>
        <v>430.6</v>
      </c>
      <c r="C9" s="7">
        <f t="shared" si="1"/>
        <v>0.6122448979591837</v>
      </c>
      <c r="D9" s="16">
        <f t="shared" si="2"/>
        <v>49</v>
      </c>
      <c r="E9" s="16">
        <f t="shared" si="3"/>
        <v>30</v>
      </c>
      <c r="F9" s="26">
        <f t="shared" si="4"/>
        <v>14.353333333333333</v>
      </c>
      <c r="G9" s="43"/>
      <c r="H9" s="43">
        <v>11.8</v>
      </c>
      <c r="I9" s="43">
        <v>11.8</v>
      </c>
      <c r="J9" s="43"/>
      <c r="K9" s="43">
        <v>12</v>
      </c>
      <c r="L9" s="43"/>
      <c r="M9" s="43">
        <v>12</v>
      </c>
      <c r="N9" s="43">
        <v>12</v>
      </c>
      <c r="O9" s="43">
        <v>12</v>
      </c>
      <c r="P9" s="43">
        <v>12</v>
      </c>
      <c r="Q9" s="43"/>
      <c r="R9" s="43"/>
      <c r="S9" s="43"/>
      <c r="T9" s="43">
        <v>14</v>
      </c>
      <c r="U9" s="43">
        <v>14</v>
      </c>
      <c r="V9" s="43"/>
      <c r="W9" s="43">
        <v>14</v>
      </c>
      <c r="X9" s="43">
        <v>14</v>
      </c>
      <c r="Y9" s="43">
        <v>14</v>
      </c>
      <c r="Z9" s="43">
        <v>14</v>
      </c>
      <c r="AA9" s="43"/>
      <c r="AB9" s="43"/>
      <c r="AC9" s="43">
        <v>14</v>
      </c>
      <c r="AD9" s="43">
        <v>14</v>
      </c>
      <c r="AE9" s="43"/>
      <c r="AF9" s="43"/>
      <c r="AG9" s="43">
        <v>16</v>
      </c>
      <c r="AH9" s="43">
        <v>16</v>
      </c>
      <c r="AI9" s="43">
        <v>14</v>
      </c>
      <c r="AJ9" s="43"/>
      <c r="AK9" s="43">
        <v>18</v>
      </c>
      <c r="AL9" s="43">
        <v>18</v>
      </c>
      <c r="AM9" s="43">
        <v>18</v>
      </c>
      <c r="AN9" s="43">
        <v>18</v>
      </c>
      <c r="AO9" s="43">
        <v>15</v>
      </c>
      <c r="AP9" s="43">
        <v>15</v>
      </c>
      <c r="AQ9" s="43">
        <v>15</v>
      </c>
      <c r="AR9" s="43"/>
      <c r="AS9" s="43"/>
      <c r="AT9" s="43">
        <v>15</v>
      </c>
      <c r="AU9" s="43">
        <v>12</v>
      </c>
      <c r="AV9" s="43"/>
      <c r="AW9" s="43"/>
      <c r="AX9" s="43">
        <v>15</v>
      </c>
      <c r="AY9" s="43"/>
      <c r="AZ9" s="43">
        <v>15</v>
      </c>
      <c r="BA9" s="43">
        <v>15</v>
      </c>
      <c r="BB9" s="43"/>
      <c r="BC9" s="43"/>
    </row>
    <row r="10" spans="1:55" ht="12.75">
      <c r="A10" s="3" t="s">
        <v>3</v>
      </c>
      <c r="B10" s="21">
        <f t="shared" si="0"/>
        <v>319.8</v>
      </c>
      <c r="C10" s="7">
        <f t="shared" si="1"/>
        <v>0.4897959183673469</v>
      </c>
      <c r="D10" s="16">
        <f t="shared" si="2"/>
        <v>49</v>
      </c>
      <c r="E10" s="16">
        <f t="shared" si="3"/>
        <v>24</v>
      </c>
      <c r="F10" s="26">
        <f t="shared" si="4"/>
        <v>13.325000000000001</v>
      </c>
      <c r="G10" s="43">
        <v>11.8</v>
      </c>
      <c r="H10" s="43">
        <v>11.8</v>
      </c>
      <c r="I10" s="43"/>
      <c r="J10" s="43"/>
      <c r="K10" s="43">
        <v>12</v>
      </c>
      <c r="L10" s="43">
        <v>12</v>
      </c>
      <c r="M10" s="43"/>
      <c r="N10" s="43">
        <v>12</v>
      </c>
      <c r="O10" s="43">
        <v>12</v>
      </c>
      <c r="P10" s="43">
        <v>15.4</v>
      </c>
      <c r="Q10" s="43">
        <v>15.4</v>
      </c>
      <c r="R10" s="43">
        <v>12</v>
      </c>
      <c r="S10" s="43">
        <v>15</v>
      </c>
      <c r="T10" s="43"/>
      <c r="U10" s="43">
        <v>15</v>
      </c>
      <c r="V10" s="43"/>
      <c r="W10" s="43"/>
      <c r="X10" s="43">
        <v>12</v>
      </c>
      <c r="Y10" s="43"/>
      <c r="Z10" s="43">
        <v>18.4</v>
      </c>
      <c r="AA10" s="43">
        <v>14</v>
      </c>
      <c r="AB10" s="43"/>
      <c r="AC10" s="43">
        <v>15</v>
      </c>
      <c r="AD10" s="43">
        <v>14</v>
      </c>
      <c r="AE10" s="43"/>
      <c r="AF10" s="43"/>
      <c r="AG10" s="43"/>
      <c r="AH10" s="43"/>
      <c r="AI10" s="43"/>
      <c r="AJ10" s="43"/>
      <c r="AK10" s="43"/>
      <c r="AL10" s="43">
        <v>18</v>
      </c>
      <c r="AM10" s="43"/>
      <c r="AN10" s="43">
        <v>21</v>
      </c>
      <c r="AO10" s="43">
        <v>15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>
        <v>6</v>
      </c>
      <c r="AZ10" s="43">
        <v>6</v>
      </c>
      <c r="BA10" s="43">
        <v>12</v>
      </c>
      <c r="BB10" s="43">
        <v>12</v>
      </c>
      <c r="BC10" s="43">
        <v>12</v>
      </c>
    </row>
    <row r="11" spans="1:55" ht="12.75">
      <c r="A11" s="3" t="s">
        <v>7</v>
      </c>
      <c r="B11" s="21">
        <f t="shared" si="0"/>
        <v>278.2</v>
      </c>
      <c r="C11" s="7">
        <f t="shared" si="1"/>
        <v>0.30612244897959184</v>
      </c>
      <c r="D11" s="16">
        <f t="shared" si="2"/>
        <v>49</v>
      </c>
      <c r="E11" s="16">
        <f t="shared" si="3"/>
        <v>15</v>
      </c>
      <c r="F11" s="26">
        <f t="shared" si="4"/>
        <v>18.546666666666667</v>
      </c>
      <c r="G11" s="43"/>
      <c r="H11" s="43"/>
      <c r="I11" s="43"/>
      <c r="J11" s="43"/>
      <c r="K11" s="43"/>
      <c r="L11" s="43">
        <v>12</v>
      </c>
      <c r="M11" s="43"/>
      <c r="N11" s="43"/>
      <c r="O11" s="43">
        <v>10</v>
      </c>
      <c r="P11" s="43">
        <v>18</v>
      </c>
      <c r="Q11" s="43"/>
      <c r="R11" s="43"/>
      <c r="S11" s="43">
        <v>20</v>
      </c>
      <c r="T11" s="43"/>
      <c r="U11" s="43">
        <v>21</v>
      </c>
      <c r="V11" s="43"/>
      <c r="W11" s="43"/>
      <c r="X11" s="43">
        <v>22</v>
      </c>
      <c r="Y11" s="43"/>
      <c r="Z11" s="43"/>
      <c r="AA11" s="43">
        <v>21.5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>
        <v>21.3</v>
      </c>
      <c r="AL11" s="43">
        <v>22</v>
      </c>
      <c r="AM11" s="43">
        <v>22</v>
      </c>
      <c r="AN11" s="43">
        <v>21</v>
      </c>
      <c r="AO11" s="43"/>
      <c r="AP11" s="43"/>
      <c r="AQ11" s="43"/>
      <c r="AR11" s="43"/>
      <c r="AS11" s="43"/>
      <c r="AT11" s="43">
        <v>22</v>
      </c>
      <c r="AU11" s="43"/>
      <c r="AV11" s="43"/>
      <c r="AW11" s="43"/>
      <c r="AX11" s="43">
        <v>18</v>
      </c>
      <c r="AY11" s="43"/>
      <c r="AZ11" s="43"/>
      <c r="BA11" s="43"/>
      <c r="BB11" s="43">
        <v>15.4</v>
      </c>
      <c r="BC11" s="43">
        <v>12</v>
      </c>
    </row>
    <row r="12" spans="1:55" ht="12.75">
      <c r="A12" s="3" t="s">
        <v>0</v>
      </c>
      <c r="B12" s="21">
        <f t="shared" si="0"/>
        <v>263.6</v>
      </c>
      <c r="C12" s="7">
        <f t="shared" si="1"/>
        <v>0.4897959183673469</v>
      </c>
      <c r="D12" s="16">
        <f t="shared" si="2"/>
        <v>49</v>
      </c>
      <c r="E12" s="16">
        <f t="shared" si="3"/>
        <v>24</v>
      </c>
      <c r="F12" s="26">
        <f t="shared" si="4"/>
        <v>10.983333333333334</v>
      </c>
      <c r="G12" s="43"/>
      <c r="H12" s="43">
        <v>11.8</v>
      </c>
      <c r="I12" s="43">
        <v>11.8</v>
      </c>
      <c r="J12" s="43">
        <v>4</v>
      </c>
      <c r="K12" s="43"/>
      <c r="L12" s="43"/>
      <c r="M12" s="43">
        <v>12</v>
      </c>
      <c r="N12" s="43"/>
      <c r="O12" s="43"/>
      <c r="P12" s="43">
        <v>11</v>
      </c>
      <c r="Q12" s="43">
        <v>12</v>
      </c>
      <c r="R12" s="43"/>
      <c r="S12" s="43">
        <v>12</v>
      </c>
      <c r="T12" s="43">
        <v>14</v>
      </c>
      <c r="U12" s="43"/>
      <c r="V12" s="43">
        <v>12</v>
      </c>
      <c r="W12" s="43">
        <v>14</v>
      </c>
      <c r="X12" s="43">
        <v>0</v>
      </c>
      <c r="Y12" s="43">
        <v>18</v>
      </c>
      <c r="Z12" s="43">
        <v>0</v>
      </c>
      <c r="AA12" s="43">
        <v>0</v>
      </c>
      <c r="AB12" s="43"/>
      <c r="AC12" s="43">
        <v>5</v>
      </c>
      <c r="AD12" s="43"/>
      <c r="AE12" s="43"/>
      <c r="AF12" s="43"/>
      <c r="AG12" s="43"/>
      <c r="AH12" s="43">
        <v>8</v>
      </c>
      <c r="AI12" s="43"/>
      <c r="AJ12" s="43"/>
      <c r="AK12" s="43"/>
      <c r="AL12" s="43"/>
      <c r="AM12" s="43"/>
      <c r="AN12" s="43"/>
      <c r="AO12" s="43">
        <v>15</v>
      </c>
      <c r="AP12" s="43"/>
      <c r="AQ12" s="43">
        <v>12</v>
      </c>
      <c r="AR12" s="43"/>
      <c r="AS12" s="43">
        <v>25</v>
      </c>
      <c r="AT12" s="43">
        <v>30</v>
      </c>
      <c r="AU12" s="43"/>
      <c r="AV12" s="43"/>
      <c r="AW12" s="43"/>
      <c r="AX12" s="43">
        <v>0</v>
      </c>
      <c r="AY12" s="43"/>
      <c r="AZ12" s="43">
        <v>12</v>
      </c>
      <c r="BA12" s="43"/>
      <c r="BB12" s="43">
        <v>12</v>
      </c>
      <c r="BC12" s="43">
        <v>12</v>
      </c>
    </row>
    <row r="13" spans="1:55" ht="12.75">
      <c r="A13" s="3" t="s">
        <v>8</v>
      </c>
      <c r="B13" s="21">
        <f t="shared" si="0"/>
        <v>256.4</v>
      </c>
      <c r="C13" s="7">
        <f t="shared" si="1"/>
        <v>0.4897959183673469</v>
      </c>
      <c r="D13" s="16">
        <f t="shared" si="2"/>
        <v>49</v>
      </c>
      <c r="E13" s="16">
        <f t="shared" si="3"/>
        <v>24</v>
      </c>
      <c r="F13" s="26">
        <f t="shared" si="4"/>
        <v>10.683333333333332</v>
      </c>
      <c r="G13" s="43">
        <v>13.2</v>
      </c>
      <c r="H13" s="43">
        <v>13.2</v>
      </c>
      <c r="I13" s="43"/>
      <c r="J13" s="43"/>
      <c r="K13" s="43"/>
      <c r="L13" s="43">
        <v>12</v>
      </c>
      <c r="M13" s="43">
        <v>12</v>
      </c>
      <c r="N13" s="43"/>
      <c r="O13" s="43"/>
      <c r="P13" s="43">
        <v>0</v>
      </c>
      <c r="Q13" s="43"/>
      <c r="R13" s="43"/>
      <c r="S13" s="43"/>
      <c r="T13" s="43"/>
      <c r="U13" s="43"/>
      <c r="V13" s="43">
        <v>6</v>
      </c>
      <c r="W13" s="43">
        <v>8</v>
      </c>
      <c r="X13" s="43">
        <v>12</v>
      </c>
      <c r="Y13" s="43">
        <v>12</v>
      </c>
      <c r="Z13" s="43">
        <v>12</v>
      </c>
      <c r="AA13" s="43">
        <v>12</v>
      </c>
      <c r="AB13" s="43"/>
      <c r="AC13" s="43">
        <v>5</v>
      </c>
      <c r="AD13" s="43">
        <v>12</v>
      </c>
      <c r="AE13" s="43">
        <v>12</v>
      </c>
      <c r="AF13" s="43">
        <v>19</v>
      </c>
      <c r="AG13" s="43"/>
      <c r="AH13" s="43"/>
      <c r="AI13" s="43"/>
      <c r="AJ13" s="43"/>
      <c r="AK13" s="43"/>
      <c r="AL13" s="43"/>
      <c r="AM13" s="43">
        <v>12</v>
      </c>
      <c r="AN13" s="43"/>
      <c r="AO13" s="43"/>
      <c r="AP13" s="43"/>
      <c r="AQ13" s="43">
        <v>12</v>
      </c>
      <c r="AR13" s="43">
        <v>12</v>
      </c>
      <c r="AS13" s="43"/>
      <c r="AT13" s="43"/>
      <c r="AU13" s="43"/>
      <c r="AV13" s="43">
        <v>12</v>
      </c>
      <c r="AW13" s="43">
        <v>12</v>
      </c>
      <c r="AX13" s="43">
        <v>12</v>
      </c>
      <c r="AY13" s="43"/>
      <c r="AZ13" s="43">
        <v>12</v>
      </c>
      <c r="BA13" s="43">
        <v>12</v>
      </c>
      <c r="BB13" s="43"/>
      <c r="BC13" s="43">
        <v>0</v>
      </c>
    </row>
    <row r="14" spans="1:55" ht="12.75">
      <c r="A14" s="3" t="s">
        <v>11</v>
      </c>
      <c r="B14" s="21">
        <f t="shared" si="0"/>
        <v>129.4</v>
      </c>
      <c r="C14" s="7">
        <f t="shared" si="1"/>
        <v>0.1836734693877551</v>
      </c>
      <c r="D14" s="16">
        <f t="shared" si="2"/>
        <v>49</v>
      </c>
      <c r="E14" s="16">
        <f t="shared" si="3"/>
        <v>9</v>
      </c>
      <c r="F14" s="26">
        <f t="shared" si="4"/>
        <v>14.377777777777778</v>
      </c>
      <c r="G14" s="43"/>
      <c r="H14" s="43">
        <v>0</v>
      </c>
      <c r="I14" s="43">
        <v>15</v>
      </c>
      <c r="J14" s="43">
        <v>18</v>
      </c>
      <c r="K14" s="43">
        <v>15.4</v>
      </c>
      <c r="L14" s="43">
        <v>22</v>
      </c>
      <c r="M14" s="43">
        <v>21</v>
      </c>
      <c r="N14" s="43"/>
      <c r="O14" s="43"/>
      <c r="P14" s="43"/>
      <c r="Q14" s="43"/>
      <c r="R14" s="43"/>
      <c r="S14" s="43">
        <v>12</v>
      </c>
      <c r="T14" s="43">
        <v>12</v>
      </c>
      <c r="U14" s="43">
        <v>14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27" customFormat="1" ht="12.75">
      <c r="A15" s="29" t="s">
        <v>26</v>
      </c>
      <c r="B15" s="27">
        <f t="shared" si="0"/>
        <v>302</v>
      </c>
      <c r="C15" s="29" t="s">
        <v>25</v>
      </c>
      <c r="F15" s="28">
        <f t="shared" si="4"/>
        <v>6.163265306122449</v>
      </c>
      <c r="G15" s="42">
        <f aca="true" t="shared" si="5" ref="G15:AL15">COUNT(G4:G14)</f>
        <v>7</v>
      </c>
      <c r="H15" s="42">
        <f t="shared" si="5"/>
        <v>8</v>
      </c>
      <c r="I15" s="42">
        <f t="shared" si="5"/>
        <v>7</v>
      </c>
      <c r="J15" s="42">
        <f t="shared" si="5"/>
        <v>5</v>
      </c>
      <c r="K15" s="42">
        <f t="shared" si="5"/>
        <v>6</v>
      </c>
      <c r="L15" s="42">
        <f t="shared" si="5"/>
        <v>9</v>
      </c>
      <c r="M15" s="42">
        <f t="shared" si="5"/>
        <v>8</v>
      </c>
      <c r="N15" s="42">
        <f t="shared" si="5"/>
        <v>5</v>
      </c>
      <c r="O15" s="42">
        <f t="shared" si="5"/>
        <v>8</v>
      </c>
      <c r="P15" s="42">
        <f t="shared" si="5"/>
        <v>10</v>
      </c>
      <c r="Q15" s="42">
        <f t="shared" si="5"/>
        <v>5</v>
      </c>
      <c r="R15" s="42">
        <f t="shared" si="5"/>
        <v>6</v>
      </c>
      <c r="S15" s="42">
        <f t="shared" si="5"/>
        <v>9</v>
      </c>
      <c r="T15" s="42">
        <f t="shared" si="5"/>
        <v>7</v>
      </c>
      <c r="U15" s="42">
        <f t="shared" si="5"/>
        <v>7</v>
      </c>
      <c r="V15" s="42">
        <f t="shared" si="5"/>
        <v>4</v>
      </c>
      <c r="W15" s="42">
        <f t="shared" si="5"/>
        <v>7</v>
      </c>
      <c r="X15" s="42">
        <f t="shared" si="5"/>
        <v>10</v>
      </c>
      <c r="Y15" s="42">
        <f t="shared" si="5"/>
        <v>6</v>
      </c>
      <c r="Z15" s="42">
        <f t="shared" si="5"/>
        <v>8</v>
      </c>
      <c r="AA15" s="42">
        <f t="shared" si="5"/>
        <v>8</v>
      </c>
      <c r="AB15" s="42">
        <f t="shared" si="5"/>
        <v>1</v>
      </c>
      <c r="AC15" s="42">
        <f t="shared" si="5"/>
        <v>7</v>
      </c>
      <c r="AD15" s="42">
        <f t="shared" si="5"/>
        <v>6</v>
      </c>
      <c r="AE15" s="42">
        <f t="shared" si="5"/>
        <v>5</v>
      </c>
      <c r="AF15" s="42">
        <f t="shared" si="5"/>
        <v>4</v>
      </c>
      <c r="AG15" s="42">
        <f t="shared" si="5"/>
        <v>4</v>
      </c>
      <c r="AH15" s="42">
        <f t="shared" si="5"/>
        <v>6</v>
      </c>
      <c r="AI15" s="42">
        <f t="shared" si="5"/>
        <v>5</v>
      </c>
      <c r="AJ15" s="42">
        <f t="shared" si="5"/>
        <v>4</v>
      </c>
      <c r="AK15" s="42">
        <f t="shared" si="5"/>
        <v>6</v>
      </c>
      <c r="AL15" s="42">
        <f t="shared" si="5"/>
        <v>7</v>
      </c>
      <c r="AM15" s="42">
        <f aca="true" t="shared" si="6" ref="AM15:BC15">COUNT(AM4:AM14)</f>
        <v>7</v>
      </c>
      <c r="AN15" s="42">
        <f t="shared" si="6"/>
        <v>6</v>
      </c>
      <c r="AO15" s="42">
        <f t="shared" si="6"/>
        <v>5</v>
      </c>
      <c r="AP15" s="42">
        <f t="shared" si="6"/>
        <v>4</v>
      </c>
      <c r="AQ15" s="42">
        <f t="shared" si="6"/>
        <v>7</v>
      </c>
      <c r="AR15" s="42">
        <f t="shared" si="6"/>
        <v>3</v>
      </c>
      <c r="AS15" s="42">
        <f t="shared" si="6"/>
        <v>5</v>
      </c>
      <c r="AT15" s="42">
        <f t="shared" si="6"/>
        <v>6</v>
      </c>
      <c r="AU15" s="42">
        <f t="shared" si="6"/>
        <v>4</v>
      </c>
      <c r="AV15" s="42">
        <f t="shared" si="6"/>
        <v>3</v>
      </c>
      <c r="AW15" s="42">
        <f t="shared" si="6"/>
        <v>6</v>
      </c>
      <c r="AX15" s="42">
        <f t="shared" si="6"/>
        <v>7</v>
      </c>
      <c r="AY15" s="42">
        <f t="shared" si="6"/>
        <v>5</v>
      </c>
      <c r="AZ15" s="42">
        <f t="shared" si="6"/>
        <v>7</v>
      </c>
      <c r="BA15" s="42">
        <f t="shared" si="6"/>
        <v>7</v>
      </c>
      <c r="BB15" s="42">
        <f t="shared" si="6"/>
        <v>7</v>
      </c>
      <c r="BC15" s="42">
        <f t="shared" si="6"/>
        <v>8</v>
      </c>
    </row>
    <row r="20" spans="7:55" ht="12.75">
      <c r="G20" s="47">
        <f>SUM(G4:G14)</f>
        <v>97.39999999999999</v>
      </c>
      <c r="H20" s="47">
        <f aca="true" t="shared" si="7" ref="H20:BC20">SUM(H4:H14)</f>
        <v>97.39999999999999</v>
      </c>
      <c r="I20" s="47">
        <f t="shared" si="7"/>
        <v>102.39999999999999</v>
      </c>
      <c r="J20" s="47">
        <f t="shared" si="7"/>
        <v>80</v>
      </c>
      <c r="K20" s="47">
        <f t="shared" si="7"/>
        <v>70.2</v>
      </c>
      <c r="L20" s="47">
        <f t="shared" si="7"/>
        <v>140</v>
      </c>
      <c r="M20" s="47">
        <f t="shared" si="7"/>
        <v>126.5</v>
      </c>
      <c r="N20" s="47">
        <f t="shared" si="7"/>
        <v>75.5</v>
      </c>
      <c r="O20" s="47">
        <f t="shared" si="7"/>
        <v>119</v>
      </c>
      <c r="P20" s="47">
        <f t="shared" si="7"/>
        <v>145.4</v>
      </c>
      <c r="Q20" s="47">
        <f t="shared" si="7"/>
        <v>81.4</v>
      </c>
      <c r="R20" s="47">
        <f t="shared" si="7"/>
        <v>84</v>
      </c>
      <c r="S20" s="47">
        <f t="shared" si="7"/>
        <v>143</v>
      </c>
      <c r="T20" s="47">
        <f t="shared" si="7"/>
        <v>126</v>
      </c>
      <c r="U20" s="47">
        <f t="shared" si="7"/>
        <v>121</v>
      </c>
      <c r="V20" s="47">
        <f t="shared" si="7"/>
        <v>64.5</v>
      </c>
      <c r="W20" s="47">
        <f t="shared" si="7"/>
        <v>102.8</v>
      </c>
      <c r="X20" s="47">
        <f t="shared" si="7"/>
        <v>134.8</v>
      </c>
      <c r="Y20" s="47">
        <f t="shared" si="7"/>
        <v>96.4</v>
      </c>
      <c r="Z20" s="47">
        <f t="shared" si="7"/>
        <v>118.19999999999999</v>
      </c>
      <c r="AA20" s="47">
        <f t="shared" si="7"/>
        <v>127</v>
      </c>
      <c r="AB20" s="47">
        <f t="shared" si="7"/>
        <v>25</v>
      </c>
      <c r="AC20" s="47">
        <f t="shared" si="7"/>
        <v>100</v>
      </c>
      <c r="AD20" s="47">
        <f t="shared" si="7"/>
        <v>104.5</v>
      </c>
      <c r="AE20" s="47">
        <f t="shared" si="7"/>
        <v>92</v>
      </c>
      <c r="AF20" s="47">
        <f t="shared" si="7"/>
        <v>81</v>
      </c>
      <c r="AG20" s="47">
        <f t="shared" si="7"/>
        <v>79</v>
      </c>
      <c r="AH20" s="47">
        <f t="shared" si="7"/>
        <v>116</v>
      </c>
      <c r="AI20" s="47">
        <f t="shared" si="7"/>
        <v>117</v>
      </c>
      <c r="AJ20" s="47">
        <f t="shared" si="7"/>
        <v>84.8</v>
      </c>
      <c r="AK20" s="47">
        <f t="shared" si="7"/>
        <v>142.6</v>
      </c>
      <c r="AL20" s="47">
        <f t="shared" si="7"/>
        <v>146.3</v>
      </c>
      <c r="AM20" s="47">
        <f t="shared" si="7"/>
        <v>158.3</v>
      </c>
      <c r="AN20" s="47">
        <f t="shared" si="7"/>
        <v>124</v>
      </c>
      <c r="AO20" s="47">
        <f t="shared" si="7"/>
        <v>75</v>
      </c>
      <c r="AP20" s="47">
        <f t="shared" si="7"/>
        <v>71</v>
      </c>
      <c r="AQ20" s="47">
        <f t="shared" si="7"/>
        <v>117</v>
      </c>
      <c r="AR20" s="47">
        <f t="shared" si="7"/>
        <v>27.4</v>
      </c>
      <c r="AS20" s="47">
        <f t="shared" si="7"/>
        <v>79.6</v>
      </c>
      <c r="AT20" s="47">
        <f t="shared" si="7"/>
        <v>125</v>
      </c>
      <c r="AU20" s="47">
        <f t="shared" si="7"/>
        <v>69</v>
      </c>
      <c r="AV20" s="47">
        <f t="shared" si="7"/>
        <v>52</v>
      </c>
      <c r="AW20" s="47">
        <f t="shared" si="7"/>
        <v>100</v>
      </c>
      <c r="AX20" s="47">
        <f t="shared" si="7"/>
        <v>103</v>
      </c>
      <c r="AY20" s="47">
        <f t="shared" si="7"/>
        <v>71</v>
      </c>
      <c r="AZ20" s="47">
        <f t="shared" si="7"/>
        <v>87</v>
      </c>
      <c r="BA20" s="47">
        <f t="shared" si="7"/>
        <v>96</v>
      </c>
      <c r="BB20" s="47">
        <f t="shared" si="7"/>
        <v>97.60000000000001</v>
      </c>
      <c r="BC20" s="47">
        <f t="shared" si="7"/>
        <v>67.7</v>
      </c>
    </row>
    <row r="21" spans="7:55" ht="12.75">
      <c r="G21" s="47">
        <f>G20</f>
        <v>97.39999999999999</v>
      </c>
      <c r="H21" s="47">
        <f>G21+H20</f>
        <v>194.79999999999998</v>
      </c>
      <c r="I21" s="47">
        <f aca="true" t="shared" si="8" ref="I21:BC21">H21+I20</f>
        <v>297.2</v>
      </c>
      <c r="J21" s="47">
        <f t="shared" si="8"/>
        <v>377.2</v>
      </c>
      <c r="K21" s="47">
        <f t="shared" si="8"/>
        <v>447.4</v>
      </c>
      <c r="L21" s="47">
        <f t="shared" si="8"/>
        <v>587.4</v>
      </c>
      <c r="M21" s="47">
        <f t="shared" si="8"/>
        <v>713.9</v>
      </c>
      <c r="N21" s="47">
        <f t="shared" si="8"/>
        <v>789.4</v>
      </c>
      <c r="O21" s="47">
        <f t="shared" si="8"/>
        <v>908.4</v>
      </c>
      <c r="P21" s="47">
        <f t="shared" si="8"/>
        <v>1053.8</v>
      </c>
      <c r="Q21" s="47">
        <f t="shared" si="8"/>
        <v>1135.2</v>
      </c>
      <c r="R21" s="47">
        <f t="shared" si="8"/>
        <v>1219.2</v>
      </c>
      <c r="S21" s="47">
        <f t="shared" si="8"/>
        <v>1362.2</v>
      </c>
      <c r="T21" s="47">
        <f t="shared" si="8"/>
        <v>1488.2</v>
      </c>
      <c r="U21" s="47">
        <f t="shared" si="8"/>
        <v>1609.2</v>
      </c>
      <c r="V21" s="47">
        <f t="shared" si="8"/>
        <v>1673.7</v>
      </c>
      <c r="W21" s="47">
        <f t="shared" si="8"/>
        <v>1776.5</v>
      </c>
      <c r="X21" s="47">
        <f t="shared" si="8"/>
        <v>1911.3</v>
      </c>
      <c r="Y21" s="47">
        <f t="shared" si="8"/>
        <v>2007.7</v>
      </c>
      <c r="Z21" s="47">
        <f t="shared" si="8"/>
        <v>2125.9</v>
      </c>
      <c r="AA21" s="47">
        <f t="shared" si="8"/>
        <v>2252.9</v>
      </c>
      <c r="AB21" s="47">
        <f t="shared" si="8"/>
        <v>2277.9</v>
      </c>
      <c r="AC21" s="47">
        <f t="shared" si="8"/>
        <v>2377.9</v>
      </c>
      <c r="AD21" s="47">
        <f t="shared" si="8"/>
        <v>2482.4</v>
      </c>
      <c r="AE21" s="47">
        <f t="shared" si="8"/>
        <v>2574.4</v>
      </c>
      <c r="AF21" s="47">
        <f t="shared" si="8"/>
        <v>2655.4</v>
      </c>
      <c r="AG21" s="47">
        <f t="shared" si="8"/>
        <v>2734.4</v>
      </c>
      <c r="AH21" s="47">
        <f t="shared" si="8"/>
        <v>2850.4</v>
      </c>
      <c r="AI21" s="47">
        <f t="shared" si="8"/>
        <v>2967.4</v>
      </c>
      <c r="AJ21" s="47">
        <f t="shared" si="8"/>
        <v>3052.2000000000003</v>
      </c>
      <c r="AK21" s="47">
        <f t="shared" si="8"/>
        <v>3194.8</v>
      </c>
      <c r="AL21" s="47">
        <f t="shared" si="8"/>
        <v>3341.1000000000004</v>
      </c>
      <c r="AM21" s="47">
        <f t="shared" si="8"/>
        <v>3499.4000000000005</v>
      </c>
      <c r="AN21" s="47">
        <f t="shared" si="8"/>
        <v>3623.4000000000005</v>
      </c>
      <c r="AO21" s="47">
        <f t="shared" si="8"/>
        <v>3698.4000000000005</v>
      </c>
      <c r="AP21" s="47">
        <f t="shared" si="8"/>
        <v>3769.4000000000005</v>
      </c>
      <c r="AQ21" s="47">
        <f t="shared" si="8"/>
        <v>3886.4000000000005</v>
      </c>
      <c r="AR21" s="47">
        <f t="shared" si="8"/>
        <v>3913.8000000000006</v>
      </c>
      <c r="AS21" s="47">
        <f t="shared" si="8"/>
        <v>3993.4000000000005</v>
      </c>
      <c r="AT21" s="47">
        <f t="shared" si="8"/>
        <v>4118.400000000001</v>
      </c>
      <c r="AU21" s="47">
        <f t="shared" si="8"/>
        <v>4187.400000000001</v>
      </c>
      <c r="AV21" s="47">
        <f t="shared" si="8"/>
        <v>4239.400000000001</v>
      </c>
      <c r="AW21" s="47">
        <f t="shared" si="8"/>
        <v>4339.400000000001</v>
      </c>
      <c r="AX21" s="47">
        <f t="shared" si="8"/>
        <v>4442.400000000001</v>
      </c>
      <c r="AY21" s="47">
        <f t="shared" si="8"/>
        <v>4513.400000000001</v>
      </c>
      <c r="AZ21" s="47">
        <f t="shared" si="8"/>
        <v>4600.400000000001</v>
      </c>
      <c r="BA21" s="47">
        <f t="shared" si="8"/>
        <v>4696.400000000001</v>
      </c>
      <c r="BB21" s="47">
        <f t="shared" si="8"/>
        <v>4794.000000000001</v>
      </c>
      <c r="BC21" s="47">
        <f t="shared" si="8"/>
        <v>4861.700000000001</v>
      </c>
    </row>
  </sheetData>
  <sheetProtection/>
  <mergeCells count="1">
    <mergeCell ref="G2:B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"/>
  <dimension ref="A1:BD21"/>
  <sheetViews>
    <sheetView zoomScalePageLayoutView="0" workbookViewId="0" topLeftCell="A1">
      <pane xSplit="6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48" sqref="AG48"/>
    </sheetView>
  </sheetViews>
  <sheetFormatPr defaultColWidth="11.421875" defaultRowHeight="12.75"/>
  <cols>
    <col min="1" max="1" width="16.57421875" style="0" bestFit="1" customWidth="1"/>
    <col min="2" max="2" width="9.421875" style="0" bestFit="1" customWidth="1"/>
    <col min="3" max="3" width="5.57421875" style="0" bestFit="1" customWidth="1"/>
    <col min="4" max="4" width="3.28125" style="0" hidden="1" customWidth="1"/>
    <col min="5" max="5" width="3.00390625" style="0" bestFit="1" customWidth="1"/>
    <col min="6" max="6" width="4.57421875" style="0" bestFit="1" customWidth="1"/>
    <col min="7" max="55" width="5.140625" style="0" customWidth="1"/>
    <col min="56" max="56" width="3.7109375" style="0" customWidth="1"/>
    <col min="57" max="59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5" t="s">
        <v>27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4"/>
      <c r="B3" s="22" t="s">
        <v>29</v>
      </c>
      <c r="C3" s="10" t="s">
        <v>17</v>
      </c>
      <c r="D3" s="14" t="s">
        <v>17</v>
      </c>
      <c r="E3" s="14" t="s">
        <v>17</v>
      </c>
      <c r="F3" s="24" t="s">
        <v>20</v>
      </c>
      <c r="G3" s="15">
        <v>38358</v>
      </c>
      <c r="H3" s="15">
        <v>38365</v>
      </c>
      <c r="I3" s="15">
        <v>38372</v>
      </c>
      <c r="J3" s="15">
        <v>38379</v>
      </c>
      <c r="K3" s="15">
        <v>38386</v>
      </c>
      <c r="L3" s="15">
        <v>38393</v>
      </c>
      <c r="M3" s="15">
        <v>38400</v>
      </c>
      <c r="N3" s="15">
        <v>38407</v>
      </c>
      <c r="O3" s="15">
        <v>38414</v>
      </c>
      <c r="P3" s="15">
        <v>38421</v>
      </c>
      <c r="Q3" s="15">
        <v>38428</v>
      </c>
      <c r="R3" s="15">
        <v>38435</v>
      </c>
      <c r="S3" s="15">
        <v>38442</v>
      </c>
      <c r="T3" s="15">
        <v>38449</v>
      </c>
      <c r="U3" s="15">
        <v>38456</v>
      </c>
      <c r="V3" s="15">
        <v>38463</v>
      </c>
      <c r="W3" s="15">
        <v>38470</v>
      </c>
      <c r="X3" s="15">
        <v>38484</v>
      </c>
      <c r="Y3" s="15">
        <v>38491</v>
      </c>
      <c r="Z3" s="15">
        <v>38505</v>
      </c>
      <c r="AA3" s="15">
        <v>38512</v>
      </c>
      <c r="AB3" s="15">
        <v>38519</v>
      </c>
      <c r="AC3" s="15">
        <v>38526</v>
      </c>
      <c r="AD3" s="15">
        <v>38533</v>
      </c>
      <c r="AE3" s="15">
        <v>38540</v>
      </c>
      <c r="AF3" s="15">
        <v>38547</v>
      </c>
      <c r="AG3" s="15">
        <v>38554</v>
      </c>
      <c r="AH3" s="15">
        <v>38561</v>
      </c>
      <c r="AI3" s="15">
        <v>38568</v>
      </c>
      <c r="AJ3" s="15">
        <v>38575</v>
      </c>
      <c r="AK3" s="15">
        <v>38582</v>
      </c>
      <c r="AL3" s="15">
        <v>38589</v>
      </c>
      <c r="AM3" s="15">
        <v>38596</v>
      </c>
      <c r="AN3" s="15">
        <v>38603</v>
      </c>
      <c r="AO3" s="15">
        <v>38610</v>
      </c>
      <c r="AP3" s="15">
        <v>38617</v>
      </c>
      <c r="AQ3" s="15">
        <v>38624</v>
      </c>
      <c r="AR3" s="15">
        <v>38631</v>
      </c>
      <c r="AS3" s="15">
        <v>38638</v>
      </c>
      <c r="AT3" s="15">
        <v>38645</v>
      </c>
      <c r="AU3" s="15">
        <v>38652</v>
      </c>
      <c r="AV3" s="15">
        <v>38659</v>
      </c>
      <c r="AW3" s="15">
        <v>38666</v>
      </c>
      <c r="AX3" s="15">
        <v>38673</v>
      </c>
      <c r="AY3" s="15">
        <v>38680</v>
      </c>
      <c r="AZ3" s="15">
        <v>38687</v>
      </c>
      <c r="BA3" s="15">
        <v>38694</v>
      </c>
      <c r="BB3" s="15">
        <v>38701</v>
      </c>
      <c r="BC3" s="15">
        <v>38708</v>
      </c>
    </row>
    <row r="4" spans="1:55" ht="12.75">
      <c r="A4" s="3" t="s">
        <v>5</v>
      </c>
      <c r="B4" s="20">
        <f aca="true" t="shared" si="0" ref="B4:B15">SUM(G4:BC4)</f>
        <v>769</v>
      </c>
      <c r="C4" s="9">
        <f aca="true" t="shared" si="1" ref="C4:C14">E4/D4</f>
        <v>0.7551020408163265</v>
      </c>
      <c r="D4" s="16">
        <f aca="true" t="shared" si="2" ref="D4:D14">COUNT($G$15:$BC$15)</f>
        <v>49</v>
      </c>
      <c r="E4" s="16">
        <f aca="true" t="shared" si="3" ref="E4:E14">COUNT(G4:BC4)</f>
        <v>37</v>
      </c>
      <c r="F4" s="26">
        <f aca="true" t="shared" si="4" ref="F4:F14">B4/COUNT(G4:BC4)</f>
        <v>20.783783783783782</v>
      </c>
      <c r="G4" s="16">
        <v>14</v>
      </c>
      <c r="H4" s="16">
        <v>15</v>
      </c>
      <c r="I4" s="16">
        <v>14</v>
      </c>
      <c r="J4" s="16"/>
      <c r="K4" s="16">
        <v>14</v>
      </c>
      <c r="L4" s="16">
        <v>14</v>
      </c>
      <c r="M4" s="16">
        <v>22</v>
      </c>
      <c r="N4" s="16"/>
      <c r="O4" s="16">
        <v>22</v>
      </c>
      <c r="P4" s="16"/>
      <c r="Q4" s="16"/>
      <c r="R4" s="43">
        <v>22</v>
      </c>
      <c r="S4" s="43">
        <v>24</v>
      </c>
      <c r="T4" s="43">
        <v>14</v>
      </c>
      <c r="U4" s="43">
        <v>27</v>
      </c>
      <c r="V4" s="43">
        <v>27</v>
      </c>
      <c r="W4" s="43">
        <v>24</v>
      </c>
      <c r="X4" s="43">
        <v>22</v>
      </c>
      <c r="Y4" s="43">
        <v>22</v>
      </c>
      <c r="Z4" s="43">
        <v>22</v>
      </c>
      <c r="AA4" s="43">
        <v>22</v>
      </c>
      <c r="AB4" s="43">
        <v>22</v>
      </c>
      <c r="AC4" s="43"/>
      <c r="AD4" s="43"/>
      <c r="AE4" s="43">
        <v>25</v>
      </c>
      <c r="AF4" s="43"/>
      <c r="AG4" s="43"/>
      <c r="AH4" s="43"/>
      <c r="AI4" s="43">
        <v>31</v>
      </c>
      <c r="AJ4" s="43">
        <v>11</v>
      </c>
      <c r="AK4" s="43">
        <v>21</v>
      </c>
      <c r="AL4" s="43">
        <v>25</v>
      </c>
      <c r="AM4" s="43">
        <v>25</v>
      </c>
      <c r="AN4" s="43">
        <v>23</v>
      </c>
      <c r="AO4" s="43">
        <v>23</v>
      </c>
      <c r="AP4" s="43">
        <v>12</v>
      </c>
      <c r="AQ4" s="43"/>
      <c r="AR4" s="43"/>
      <c r="AS4" s="43">
        <v>22</v>
      </c>
      <c r="AT4" s="43">
        <v>22</v>
      </c>
      <c r="AU4" s="43">
        <v>22</v>
      </c>
      <c r="AV4" s="43">
        <v>22</v>
      </c>
      <c r="AW4" s="43">
        <v>22</v>
      </c>
      <c r="AX4" s="43">
        <v>22</v>
      </c>
      <c r="AY4" s="43">
        <v>22</v>
      </c>
      <c r="AZ4" s="43"/>
      <c r="BA4" s="43">
        <v>22</v>
      </c>
      <c r="BB4" s="43">
        <v>22</v>
      </c>
      <c r="BC4" s="43">
        <v>12</v>
      </c>
    </row>
    <row r="5" spans="1:55" ht="12.75">
      <c r="A5" s="3" t="s">
        <v>2</v>
      </c>
      <c r="B5" s="21">
        <f t="shared" si="0"/>
        <v>643.7</v>
      </c>
      <c r="C5" s="7">
        <f t="shared" si="1"/>
        <v>0.7959183673469388</v>
      </c>
      <c r="D5" s="16">
        <f t="shared" si="2"/>
        <v>49</v>
      </c>
      <c r="E5" s="16">
        <f t="shared" si="3"/>
        <v>39</v>
      </c>
      <c r="F5" s="26">
        <f t="shared" si="4"/>
        <v>16.505128205128205</v>
      </c>
      <c r="G5" s="16">
        <v>14</v>
      </c>
      <c r="H5" s="16">
        <v>15</v>
      </c>
      <c r="I5" s="16">
        <v>14</v>
      </c>
      <c r="J5" s="16">
        <v>15</v>
      </c>
      <c r="K5" s="16">
        <v>14</v>
      </c>
      <c r="L5" s="16">
        <v>14</v>
      </c>
      <c r="M5" s="16"/>
      <c r="N5" s="16">
        <v>18</v>
      </c>
      <c r="O5" s="16">
        <v>17.5</v>
      </c>
      <c r="P5" s="16">
        <v>17.5</v>
      </c>
      <c r="Q5" s="16">
        <v>17.5</v>
      </c>
      <c r="R5" s="43">
        <v>17.5</v>
      </c>
      <c r="S5" s="43"/>
      <c r="T5" s="43">
        <v>18</v>
      </c>
      <c r="U5" s="43">
        <v>17.5</v>
      </c>
      <c r="V5" s="43"/>
      <c r="W5" s="43"/>
      <c r="X5" s="43">
        <v>22.5</v>
      </c>
      <c r="Y5" s="43">
        <v>17.5</v>
      </c>
      <c r="Z5" s="43">
        <v>17.5</v>
      </c>
      <c r="AA5" s="43">
        <v>17.5</v>
      </c>
      <c r="AB5" s="43">
        <v>12</v>
      </c>
      <c r="AC5" s="43">
        <v>12.3</v>
      </c>
      <c r="AD5" s="43"/>
      <c r="AE5" s="43">
        <v>19.5</v>
      </c>
      <c r="AF5" s="43">
        <v>18.4</v>
      </c>
      <c r="AG5" s="43"/>
      <c r="AH5" s="43"/>
      <c r="AI5" s="43"/>
      <c r="AJ5" s="43">
        <v>11</v>
      </c>
      <c r="AK5" s="43">
        <v>16</v>
      </c>
      <c r="AL5" s="43">
        <v>18</v>
      </c>
      <c r="AM5" s="43"/>
      <c r="AN5" s="43">
        <v>18</v>
      </c>
      <c r="AO5" s="43">
        <v>18</v>
      </c>
      <c r="AP5" s="43">
        <v>17.5</v>
      </c>
      <c r="AQ5" s="43">
        <v>17.5</v>
      </c>
      <c r="AR5" s="43"/>
      <c r="AS5" s="43">
        <v>17.5</v>
      </c>
      <c r="AT5" s="43">
        <v>17.5</v>
      </c>
      <c r="AU5" s="43">
        <v>17.5</v>
      </c>
      <c r="AV5" s="43">
        <v>17.5</v>
      </c>
      <c r="AW5" s="43">
        <v>18</v>
      </c>
      <c r="AX5" s="43">
        <v>18</v>
      </c>
      <c r="AY5" s="43">
        <v>18</v>
      </c>
      <c r="AZ5" s="43">
        <v>12</v>
      </c>
      <c r="BA5" s="43">
        <v>18</v>
      </c>
      <c r="BB5" s="43">
        <v>15</v>
      </c>
      <c r="BC5" s="43">
        <v>12</v>
      </c>
    </row>
    <row r="6" spans="1:55" ht="12.75">
      <c r="A6" s="3" t="s">
        <v>1</v>
      </c>
      <c r="B6" s="21">
        <f t="shared" si="0"/>
        <v>640.0999999999999</v>
      </c>
      <c r="C6" s="7">
        <f t="shared" si="1"/>
        <v>0.7959183673469388</v>
      </c>
      <c r="D6" s="16">
        <f t="shared" si="2"/>
        <v>49</v>
      </c>
      <c r="E6" s="16">
        <f t="shared" si="3"/>
        <v>39</v>
      </c>
      <c r="F6" s="26">
        <f t="shared" si="4"/>
        <v>16.41282051282051</v>
      </c>
      <c r="G6" s="16">
        <v>12</v>
      </c>
      <c r="H6" s="16">
        <v>15</v>
      </c>
      <c r="I6" s="16">
        <v>14</v>
      </c>
      <c r="J6" s="16">
        <v>15</v>
      </c>
      <c r="K6" s="16">
        <v>12</v>
      </c>
      <c r="L6" s="16">
        <v>14</v>
      </c>
      <c r="M6" s="16">
        <v>17.5</v>
      </c>
      <c r="N6" s="16"/>
      <c r="O6" s="16">
        <v>21.1</v>
      </c>
      <c r="P6" s="16">
        <v>17.5</v>
      </c>
      <c r="Q6" s="16">
        <v>15</v>
      </c>
      <c r="R6" s="43"/>
      <c r="S6" s="43">
        <v>21.1</v>
      </c>
      <c r="T6" s="43">
        <v>23</v>
      </c>
      <c r="U6" s="43">
        <v>7</v>
      </c>
      <c r="V6" s="43">
        <v>17.5</v>
      </c>
      <c r="W6" s="43">
        <v>15</v>
      </c>
      <c r="X6" s="43">
        <v>17.5</v>
      </c>
      <c r="Y6" s="43">
        <v>12</v>
      </c>
      <c r="Z6" s="43">
        <v>15</v>
      </c>
      <c r="AA6" s="43">
        <v>17.5</v>
      </c>
      <c r="AB6" s="43">
        <v>17.5</v>
      </c>
      <c r="AC6" s="43">
        <v>12.3</v>
      </c>
      <c r="AD6" s="43">
        <v>17.5</v>
      </c>
      <c r="AE6" s="43">
        <v>19.5</v>
      </c>
      <c r="AF6" s="43">
        <v>18.4</v>
      </c>
      <c r="AG6" s="43">
        <v>21.1</v>
      </c>
      <c r="AH6" s="43">
        <v>21.1</v>
      </c>
      <c r="AI6" s="43">
        <v>31</v>
      </c>
      <c r="AJ6" s="43">
        <v>11</v>
      </c>
      <c r="AK6" s="43">
        <v>15</v>
      </c>
      <c r="AL6" s="43"/>
      <c r="AM6" s="43">
        <v>22</v>
      </c>
      <c r="AN6" s="43"/>
      <c r="AO6" s="43"/>
      <c r="AP6" s="43"/>
      <c r="AQ6" s="43">
        <v>17.5</v>
      </c>
      <c r="AR6" s="43"/>
      <c r="AS6" s="43">
        <v>18</v>
      </c>
      <c r="AT6" s="43">
        <v>16.5</v>
      </c>
      <c r="AU6" s="43">
        <v>17.5</v>
      </c>
      <c r="AV6" s="43">
        <v>17.5</v>
      </c>
      <c r="AW6" s="43"/>
      <c r="AX6" s="43"/>
      <c r="AY6" s="43"/>
      <c r="AZ6" s="43">
        <v>12.4</v>
      </c>
      <c r="BA6" s="43">
        <v>11.8</v>
      </c>
      <c r="BB6" s="43">
        <v>11.8</v>
      </c>
      <c r="BC6" s="43">
        <v>12</v>
      </c>
    </row>
    <row r="7" spans="1:55" ht="12.75">
      <c r="A7" s="3" t="s">
        <v>10</v>
      </c>
      <c r="B7" s="21">
        <f t="shared" si="0"/>
        <v>516.8000000000001</v>
      </c>
      <c r="C7" s="7">
        <f t="shared" si="1"/>
        <v>0.673469387755102</v>
      </c>
      <c r="D7" s="16">
        <f t="shared" si="2"/>
        <v>49</v>
      </c>
      <c r="E7" s="16">
        <f t="shared" si="3"/>
        <v>33</v>
      </c>
      <c r="F7" s="26">
        <f t="shared" si="4"/>
        <v>15.660606060606062</v>
      </c>
      <c r="G7" s="16">
        <v>12</v>
      </c>
      <c r="H7" s="16">
        <v>11.6</v>
      </c>
      <c r="I7" s="16"/>
      <c r="J7" s="16"/>
      <c r="K7" s="16"/>
      <c r="L7" s="16">
        <v>12</v>
      </c>
      <c r="M7" s="16">
        <v>17.5</v>
      </c>
      <c r="N7" s="16">
        <v>18</v>
      </c>
      <c r="O7" s="16">
        <v>17.5</v>
      </c>
      <c r="P7" s="16"/>
      <c r="Q7" s="16">
        <v>17.5</v>
      </c>
      <c r="R7" s="43"/>
      <c r="S7" s="43">
        <v>17.5</v>
      </c>
      <c r="T7" s="43"/>
      <c r="U7" s="43">
        <v>17.5</v>
      </c>
      <c r="V7" s="43">
        <v>17.5</v>
      </c>
      <c r="W7" s="43"/>
      <c r="X7" s="43">
        <v>12</v>
      </c>
      <c r="Y7" s="43"/>
      <c r="Z7" s="43"/>
      <c r="AA7" s="43">
        <v>17.5</v>
      </c>
      <c r="AB7" s="43"/>
      <c r="AC7" s="43">
        <v>12.3</v>
      </c>
      <c r="AD7" s="43">
        <v>17.5</v>
      </c>
      <c r="AE7" s="43"/>
      <c r="AF7" s="43">
        <v>18.4</v>
      </c>
      <c r="AG7" s="43">
        <v>21.1</v>
      </c>
      <c r="AH7" s="43">
        <v>21.1</v>
      </c>
      <c r="AI7" s="43">
        <v>31</v>
      </c>
      <c r="AJ7" s="43">
        <v>11</v>
      </c>
      <c r="AK7" s="43">
        <v>11</v>
      </c>
      <c r="AL7" s="43">
        <v>18</v>
      </c>
      <c r="AM7" s="43">
        <v>22</v>
      </c>
      <c r="AN7" s="43"/>
      <c r="AO7" s="43">
        <v>18</v>
      </c>
      <c r="AP7" s="43">
        <v>12</v>
      </c>
      <c r="AQ7" s="43"/>
      <c r="AR7" s="43">
        <v>12</v>
      </c>
      <c r="AS7" s="43">
        <v>12</v>
      </c>
      <c r="AT7" s="43">
        <v>17.5</v>
      </c>
      <c r="AU7" s="43">
        <v>12</v>
      </c>
      <c r="AV7" s="43">
        <v>12</v>
      </c>
      <c r="AW7" s="43"/>
      <c r="AX7" s="43">
        <v>12</v>
      </c>
      <c r="AY7" s="43">
        <v>12</v>
      </c>
      <c r="AZ7" s="43">
        <v>14</v>
      </c>
      <c r="BA7" s="43">
        <v>11.8</v>
      </c>
      <c r="BB7" s="43"/>
      <c r="BC7" s="43"/>
    </row>
    <row r="8" spans="1:55" ht="12.75">
      <c r="A8" s="3" t="s">
        <v>3</v>
      </c>
      <c r="B8" s="21">
        <f t="shared" si="0"/>
        <v>330.8</v>
      </c>
      <c r="C8" s="7">
        <f t="shared" si="1"/>
        <v>0.4897959183673469</v>
      </c>
      <c r="D8" s="16">
        <f t="shared" si="2"/>
        <v>49</v>
      </c>
      <c r="E8" s="16">
        <f t="shared" si="3"/>
        <v>24</v>
      </c>
      <c r="F8" s="26">
        <f t="shared" si="4"/>
        <v>13.783333333333333</v>
      </c>
      <c r="G8" s="16">
        <v>12</v>
      </c>
      <c r="H8" s="16">
        <v>12</v>
      </c>
      <c r="I8" s="16"/>
      <c r="J8" s="16"/>
      <c r="K8" s="16">
        <v>12</v>
      </c>
      <c r="L8" s="16"/>
      <c r="M8" s="16"/>
      <c r="N8" s="16"/>
      <c r="O8" s="16"/>
      <c r="P8" s="16"/>
      <c r="Q8" s="16">
        <v>12</v>
      </c>
      <c r="R8" s="43"/>
      <c r="S8" s="43"/>
      <c r="T8" s="43">
        <v>14</v>
      </c>
      <c r="U8" s="43">
        <v>12</v>
      </c>
      <c r="V8" s="43">
        <v>14</v>
      </c>
      <c r="W8" s="43">
        <v>12</v>
      </c>
      <c r="X8" s="43">
        <v>14</v>
      </c>
      <c r="Y8" s="43"/>
      <c r="Z8" s="43">
        <v>14</v>
      </c>
      <c r="AA8" s="43">
        <v>17.5</v>
      </c>
      <c r="AB8" s="43">
        <v>17.5</v>
      </c>
      <c r="AC8" s="43"/>
      <c r="AD8" s="43"/>
      <c r="AE8" s="43"/>
      <c r="AF8" s="43"/>
      <c r="AG8" s="43"/>
      <c r="AH8" s="43"/>
      <c r="AI8" s="43"/>
      <c r="AJ8" s="43"/>
      <c r="AK8" s="43">
        <v>16</v>
      </c>
      <c r="AL8" s="43"/>
      <c r="AM8" s="43">
        <v>21</v>
      </c>
      <c r="AN8" s="43"/>
      <c r="AO8" s="43"/>
      <c r="AP8" s="43">
        <v>14</v>
      </c>
      <c r="AQ8" s="43">
        <v>12</v>
      </c>
      <c r="AR8" s="43"/>
      <c r="AS8" s="43">
        <v>12</v>
      </c>
      <c r="AT8" s="43">
        <v>14</v>
      </c>
      <c r="AU8" s="43"/>
      <c r="AV8" s="43">
        <v>14</v>
      </c>
      <c r="AW8" s="43">
        <v>14</v>
      </c>
      <c r="AX8" s="43"/>
      <c r="AY8" s="43"/>
      <c r="AZ8" s="43">
        <v>12</v>
      </c>
      <c r="BA8" s="43">
        <v>11.8</v>
      </c>
      <c r="BB8" s="43">
        <v>15</v>
      </c>
      <c r="BC8" s="43">
        <v>12</v>
      </c>
    </row>
    <row r="9" spans="1:55" ht="12.75">
      <c r="A9" s="3" t="s">
        <v>6</v>
      </c>
      <c r="B9" s="21">
        <f t="shared" si="0"/>
        <v>325.5</v>
      </c>
      <c r="C9" s="7">
        <f t="shared" si="1"/>
        <v>0.4489795918367347</v>
      </c>
      <c r="D9" s="16">
        <f t="shared" si="2"/>
        <v>49</v>
      </c>
      <c r="E9" s="16">
        <f t="shared" si="3"/>
        <v>22</v>
      </c>
      <c r="F9" s="26">
        <f t="shared" si="4"/>
        <v>14.795454545454545</v>
      </c>
      <c r="G9" s="16">
        <v>14</v>
      </c>
      <c r="H9" s="16">
        <v>12</v>
      </c>
      <c r="I9" s="16"/>
      <c r="J9" s="16"/>
      <c r="K9" s="16"/>
      <c r="L9" s="16"/>
      <c r="M9" s="16"/>
      <c r="N9" s="16">
        <v>19</v>
      </c>
      <c r="O9" s="16"/>
      <c r="P9" s="16">
        <v>15</v>
      </c>
      <c r="Q9" s="16"/>
      <c r="R9" s="43"/>
      <c r="S9" s="43"/>
      <c r="T9" s="43"/>
      <c r="U9" s="43"/>
      <c r="V9" s="43"/>
      <c r="W9" s="43">
        <v>12</v>
      </c>
      <c r="X9" s="43"/>
      <c r="Y9" s="43"/>
      <c r="Z9" s="43"/>
      <c r="AA9" s="43">
        <v>17.5</v>
      </c>
      <c r="AB9" s="43"/>
      <c r="AC9" s="43"/>
      <c r="AD9" s="43"/>
      <c r="AE9" s="43"/>
      <c r="AF9" s="43"/>
      <c r="AG9" s="43"/>
      <c r="AH9" s="43"/>
      <c r="AI9" s="43">
        <v>20</v>
      </c>
      <c r="AJ9" s="43">
        <v>11</v>
      </c>
      <c r="AK9" s="43"/>
      <c r="AL9" s="43">
        <v>18</v>
      </c>
      <c r="AM9" s="43">
        <v>21</v>
      </c>
      <c r="AN9" s="43"/>
      <c r="AO9" s="43">
        <v>15</v>
      </c>
      <c r="AP9" s="43">
        <v>17.5</v>
      </c>
      <c r="AQ9" s="43">
        <v>14</v>
      </c>
      <c r="AR9" s="43"/>
      <c r="AS9" s="43">
        <v>17.5</v>
      </c>
      <c r="AT9" s="43">
        <v>14</v>
      </c>
      <c r="AU9" s="43">
        <v>12</v>
      </c>
      <c r="AV9" s="43"/>
      <c r="AW9" s="43">
        <v>19</v>
      </c>
      <c r="AX9" s="43"/>
      <c r="AY9" s="43">
        <v>14</v>
      </c>
      <c r="AZ9" s="43">
        <v>1</v>
      </c>
      <c r="BA9" s="43">
        <v>15</v>
      </c>
      <c r="BB9" s="43">
        <v>15</v>
      </c>
      <c r="BC9" s="43">
        <v>12</v>
      </c>
    </row>
    <row r="10" spans="1:55" ht="12.75">
      <c r="A10" s="3" t="s">
        <v>8</v>
      </c>
      <c r="B10" s="21">
        <f t="shared" si="0"/>
        <v>319</v>
      </c>
      <c r="C10" s="7">
        <f t="shared" si="1"/>
        <v>0.5510204081632653</v>
      </c>
      <c r="D10" s="16">
        <f t="shared" si="2"/>
        <v>49</v>
      </c>
      <c r="E10" s="16">
        <f t="shared" si="3"/>
        <v>27</v>
      </c>
      <c r="F10" s="26">
        <f t="shared" si="4"/>
        <v>11.814814814814815</v>
      </c>
      <c r="G10" s="16"/>
      <c r="H10" s="16"/>
      <c r="I10" s="16"/>
      <c r="J10" s="16">
        <v>12</v>
      </c>
      <c r="K10" s="16">
        <v>12</v>
      </c>
      <c r="L10" s="16">
        <v>12</v>
      </c>
      <c r="M10" s="16">
        <v>12</v>
      </c>
      <c r="N10" s="16">
        <v>12</v>
      </c>
      <c r="O10" s="16"/>
      <c r="P10" s="16">
        <v>0</v>
      </c>
      <c r="Q10" s="16">
        <v>6</v>
      </c>
      <c r="R10" s="43">
        <v>13</v>
      </c>
      <c r="S10" s="43">
        <v>15.5</v>
      </c>
      <c r="T10" s="43">
        <v>12</v>
      </c>
      <c r="U10" s="43">
        <v>13</v>
      </c>
      <c r="V10" s="43">
        <v>12</v>
      </c>
      <c r="W10" s="43">
        <v>12</v>
      </c>
      <c r="X10" s="43">
        <v>12</v>
      </c>
      <c r="Y10" s="43"/>
      <c r="Z10" s="43"/>
      <c r="AA10" s="43"/>
      <c r="AB10" s="43">
        <v>17.5</v>
      </c>
      <c r="AC10" s="43"/>
      <c r="AD10" s="43">
        <v>12</v>
      </c>
      <c r="AE10" s="43"/>
      <c r="AF10" s="43"/>
      <c r="AG10" s="43"/>
      <c r="AH10" s="43">
        <v>16</v>
      </c>
      <c r="AI10" s="43">
        <v>10</v>
      </c>
      <c r="AJ10" s="43"/>
      <c r="AK10" s="43"/>
      <c r="AL10" s="43">
        <v>12</v>
      </c>
      <c r="AM10" s="43"/>
      <c r="AN10" s="43"/>
      <c r="AO10" s="43">
        <v>12</v>
      </c>
      <c r="AP10" s="43"/>
      <c r="AQ10" s="43"/>
      <c r="AR10" s="43">
        <v>12</v>
      </c>
      <c r="AS10" s="43">
        <v>12</v>
      </c>
      <c r="AT10" s="43"/>
      <c r="AU10" s="43"/>
      <c r="AV10" s="43">
        <v>8</v>
      </c>
      <c r="AW10" s="43">
        <v>10</v>
      </c>
      <c r="AX10" s="43">
        <v>16</v>
      </c>
      <c r="AY10" s="43"/>
      <c r="AZ10" s="43">
        <v>14</v>
      </c>
      <c r="BA10" s="43"/>
      <c r="BB10" s="43"/>
      <c r="BC10" s="43">
        <v>12</v>
      </c>
    </row>
    <row r="11" spans="1:55" ht="12.75">
      <c r="A11" s="3" t="s">
        <v>11</v>
      </c>
      <c r="B11" s="21">
        <f t="shared" si="0"/>
        <v>282.5</v>
      </c>
      <c r="C11" s="7">
        <f t="shared" si="1"/>
        <v>0.3469387755102041</v>
      </c>
      <c r="D11" s="16">
        <f t="shared" si="2"/>
        <v>49</v>
      </c>
      <c r="E11" s="16">
        <f t="shared" si="3"/>
        <v>17</v>
      </c>
      <c r="F11" s="26">
        <f t="shared" si="4"/>
        <v>16.61764705882353</v>
      </c>
      <c r="G11" s="16">
        <v>12</v>
      </c>
      <c r="H11" s="16">
        <v>15</v>
      </c>
      <c r="I11" s="16"/>
      <c r="J11" s="16"/>
      <c r="K11" s="16">
        <v>14</v>
      </c>
      <c r="L11" s="16"/>
      <c r="M11" s="16">
        <v>12</v>
      </c>
      <c r="N11" s="16">
        <v>21</v>
      </c>
      <c r="O11" s="16">
        <v>17.5</v>
      </c>
      <c r="P11" s="16">
        <v>17.5</v>
      </c>
      <c r="Q11" s="16"/>
      <c r="R11" s="43"/>
      <c r="S11" s="43">
        <v>17.5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>
        <v>14</v>
      </c>
      <c r="AR11" s="43">
        <v>12</v>
      </c>
      <c r="AS11" s="43"/>
      <c r="AT11" s="43">
        <v>17.5</v>
      </c>
      <c r="AU11" s="43"/>
      <c r="AV11" s="43">
        <v>17.5</v>
      </c>
      <c r="AW11" s="43">
        <v>19</v>
      </c>
      <c r="AX11" s="43"/>
      <c r="AY11" s="43">
        <v>19</v>
      </c>
      <c r="AZ11" s="43">
        <v>18</v>
      </c>
      <c r="BA11" s="43">
        <v>20</v>
      </c>
      <c r="BB11" s="43">
        <v>19</v>
      </c>
      <c r="BC11" s="43"/>
    </row>
    <row r="12" spans="1:55" ht="12.75">
      <c r="A12" s="3" t="s">
        <v>0</v>
      </c>
      <c r="B12" s="21">
        <f t="shared" si="0"/>
        <v>252.8</v>
      </c>
      <c r="C12" s="7">
        <f t="shared" si="1"/>
        <v>0.4897959183673469</v>
      </c>
      <c r="D12" s="16">
        <f t="shared" si="2"/>
        <v>49</v>
      </c>
      <c r="E12" s="16">
        <f t="shared" si="3"/>
        <v>24</v>
      </c>
      <c r="F12" s="26">
        <f t="shared" si="4"/>
        <v>10.533333333333333</v>
      </c>
      <c r="G12" s="16">
        <v>12</v>
      </c>
      <c r="H12" s="16"/>
      <c r="I12" s="16"/>
      <c r="J12" s="16">
        <v>12</v>
      </c>
      <c r="K12" s="16">
        <v>0</v>
      </c>
      <c r="L12" s="16">
        <v>12</v>
      </c>
      <c r="M12" s="16">
        <v>12</v>
      </c>
      <c r="N12" s="16">
        <v>12</v>
      </c>
      <c r="O12" s="16"/>
      <c r="P12" s="16"/>
      <c r="Q12" s="16"/>
      <c r="R12" s="43"/>
      <c r="S12" s="43"/>
      <c r="T12" s="43">
        <v>14</v>
      </c>
      <c r="U12" s="43"/>
      <c r="V12" s="43"/>
      <c r="W12" s="43"/>
      <c r="X12" s="43">
        <v>12</v>
      </c>
      <c r="Y12" s="43"/>
      <c r="Z12" s="43"/>
      <c r="AA12" s="43">
        <v>0</v>
      </c>
      <c r="AB12" s="43"/>
      <c r="AC12" s="43"/>
      <c r="AD12" s="43">
        <v>12</v>
      </c>
      <c r="AE12" s="43"/>
      <c r="AF12" s="43"/>
      <c r="AG12" s="43">
        <v>12</v>
      </c>
      <c r="AH12" s="43">
        <v>12</v>
      </c>
      <c r="AI12" s="43"/>
      <c r="AJ12" s="43"/>
      <c r="AK12" s="43"/>
      <c r="AL12" s="43">
        <v>12</v>
      </c>
      <c r="AM12" s="43">
        <v>15</v>
      </c>
      <c r="AN12" s="43">
        <v>12</v>
      </c>
      <c r="AO12" s="43">
        <v>8</v>
      </c>
      <c r="AP12" s="43"/>
      <c r="AQ12" s="43">
        <v>12</v>
      </c>
      <c r="AR12" s="43">
        <v>12</v>
      </c>
      <c r="AS12" s="43">
        <v>12</v>
      </c>
      <c r="AT12" s="43"/>
      <c r="AU12" s="43">
        <v>12</v>
      </c>
      <c r="AV12" s="43"/>
      <c r="AW12" s="43">
        <v>12</v>
      </c>
      <c r="AX12" s="43"/>
      <c r="AY12" s="43">
        <v>12</v>
      </c>
      <c r="AZ12" s="43"/>
      <c r="BA12" s="43">
        <v>11.8</v>
      </c>
      <c r="BB12" s="43"/>
      <c r="BC12" s="43">
        <v>0</v>
      </c>
    </row>
    <row r="13" spans="1:55" ht="12.75">
      <c r="A13" s="3" t="s">
        <v>9</v>
      </c>
      <c r="B13" s="21">
        <f t="shared" si="0"/>
        <v>83.8</v>
      </c>
      <c r="C13" s="7">
        <f t="shared" si="1"/>
        <v>0.14285714285714285</v>
      </c>
      <c r="D13" s="16">
        <f t="shared" si="2"/>
        <v>49</v>
      </c>
      <c r="E13" s="16">
        <f t="shared" si="3"/>
        <v>7</v>
      </c>
      <c r="F13" s="26">
        <f t="shared" si="4"/>
        <v>11.971428571428572</v>
      </c>
      <c r="G13" s="16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>
        <v>12</v>
      </c>
      <c r="AM13" s="43"/>
      <c r="AN13" s="43">
        <v>12</v>
      </c>
      <c r="AO13" s="43">
        <v>12</v>
      </c>
      <c r="AP13" s="43"/>
      <c r="AQ13" s="43"/>
      <c r="AR13" s="43"/>
      <c r="AS13" s="43">
        <v>12</v>
      </c>
      <c r="AT13" s="43"/>
      <c r="AU13" s="43"/>
      <c r="AV13" s="43"/>
      <c r="AW13" s="43">
        <v>12</v>
      </c>
      <c r="AX13" s="43"/>
      <c r="AY13" s="43"/>
      <c r="AZ13" s="43"/>
      <c r="BA13" s="43">
        <v>11.8</v>
      </c>
      <c r="BB13" s="43"/>
      <c r="BC13" s="43"/>
    </row>
    <row r="14" spans="1:55" ht="12.75">
      <c r="A14" s="3" t="s">
        <v>7</v>
      </c>
      <c r="B14" s="21">
        <f t="shared" si="0"/>
        <v>24</v>
      </c>
      <c r="C14" s="7">
        <f t="shared" si="1"/>
        <v>0.04081632653061224</v>
      </c>
      <c r="D14" s="16">
        <f t="shared" si="2"/>
        <v>49</v>
      </c>
      <c r="E14" s="16">
        <f t="shared" si="3"/>
        <v>2</v>
      </c>
      <c r="F14" s="26">
        <f t="shared" si="4"/>
        <v>12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>
        <v>12</v>
      </c>
      <c r="AU14" s="43"/>
      <c r="AV14" s="43"/>
      <c r="AW14" s="43"/>
      <c r="AX14" s="43"/>
      <c r="AY14" s="43"/>
      <c r="AZ14" s="43"/>
      <c r="BA14" s="43"/>
      <c r="BB14" s="43"/>
      <c r="BC14" s="43">
        <v>12</v>
      </c>
    </row>
    <row r="15" spans="1:56" s="27" customFormat="1" ht="12.75">
      <c r="A15" s="29" t="s">
        <v>26</v>
      </c>
      <c r="B15" s="27">
        <f t="shared" si="0"/>
        <v>271</v>
      </c>
      <c r="C15" s="29" t="s">
        <v>25</v>
      </c>
      <c r="F15" s="28">
        <f>B15/COUNT(G15:BC15)</f>
        <v>5.530612244897959</v>
      </c>
      <c r="G15" s="42">
        <f aca="true" t="shared" si="5" ref="G15:AL15">COUNT(G4:G14)</f>
        <v>9</v>
      </c>
      <c r="H15" s="42">
        <f t="shared" si="5"/>
        <v>7</v>
      </c>
      <c r="I15" s="42">
        <f t="shared" si="5"/>
        <v>3</v>
      </c>
      <c r="J15" s="42">
        <f t="shared" si="5"/>
        <v>4</v>
      </c>
      <c r="K15" s="42">
        <f t="shared" si="5"/>
        <v>7</v>
      </c>
      <c r="L15" s="42">
        <f t="shared" si="5"/>
        <v>6</v>
      </c>
      <c r="M15" s="42">
        <f t="shared" si="5"/>
        <v>6</v>
      </c>
      <c r="N15" s="42">
        <f t="shared" si="5"/>
        <v>6</v>
      </c>
      <c r="O15" s="42">
        <f t="shared" si="5"/>
        <v>5</v>
      </c>
      <c r="P15" s="42">
        <f t="shared" si="5"/>
        <v>5</v>
      </c>
      <c r="Q15" s="42">
        <f t="shared" si="5"/>
        <v>5</v>
      </c>
      <c r="R15" s="42">
        <f t="shared" si="5"/>
        <v>3</v>
      </c>
      <c r="S15" s="42">
        <f t="shared" si="5"/>
        <v>5</v>
      </c>
      <c r="T15" s="42">
        <f t="shared" si="5"/>
        <v>6</v>
      </c>
      <c r="U15" s="42">
        <f t="shared" si="5"/>
        <v>6</v>
      </c>
      <c r="V15" s="42">
        <f t="shared" si="5"/>
        <v>5</v>
      </c>
      <c r="W15" s="42">
        <f t="shared" si="5"/>
        <v>5</v>
      </c>
      <c r="X15" s="42">
        <f t="shared" si="5"/>
        <v>7</v>
      </c>
      <c r="Y15" s="42">
        <f t="shared" si="5"/>
        <v>3</v>
      </c>
      <c r="Z15" s="42">
        <f t="shared" si="5"/>
        <v>4</v>
      </c>
      <c r="AA15" s="42">
        <f t="shared" si="5"/>
        <v>7</v>
      </c>
      <c r="AB15" s="42">
        <f t="shared" si="5"/>
        <v>5</v>
      </c>
      <c r="AC15" s="42">
        <f t="shared" si="5"/>
        <v>3</v>
      </c>
      <c r="AD15" s="42">
        <f t="shared" si="5"/>
        <v>4</v>
      </c>
      <c r="AE15" s="42">
        <f t="shared" si="5"/>
        <v>3</v>
      </c>
      <c r="AF15" s="42">
        <f t="shared" si="5"/>
        <v>3</v>
      </c>
      <c r="AG15" s="42">
        <f t="shared" si="5"/>
        <v>3</v>
      </c>
      <c r="AH15" s="42">
        <f t="shared" si="5"/>
        <v>4</v>
      </c>
      <c r="AI15" s="42">
        <f t="shared" si="5"/>
        <v>5</v>
      </c>
      <c r="AJ15" s="42">
        <f t="shared" si="5"/>
        <v>5</v>
      </c>
      <c r="AK15" s="42">
        <f t="shared" si="5"/>
        <v>5</v>
      </c>
      <c r="AL15" s="42">
        <f t="shared" si="5"/>
        <v>7</v>
      </c>
      <c r="AM15" s="42">
        <f aca="true" t="shared" si="6" ref="AM15:BC15">COUNT(AM4:AM14)</f>
        <v>6</v>
      </c>
      <c r="AN15" s="42">
        <f t="shared" si="6"/>
        <v>4</v>
      </c>
      <c r="AO15" s="42">
        <f t="shared" si="6"/>
        <v>7</v>
      </c>
      <c r="AP15" s="42">
        <f t="shared" si="6"/>
        <v>5</v>
      </c>
      <c r="AQ15" s="42">
        <f t="shared" si="6"/>
        <v>6</v>
      </c>
      <c r="AR15" s="42">
        <f t="shared" si="6"/>
        <v>4</v>
      </c>
      <c r="AS15" s="42">
        <f t="shared" si="6"/>
        <v>9</v>
      </c>
      <c r="AT15" s="42">
        <f t="shared" si="6"/>
        <v>8</v>
      </c>
      <c r="AU15" s="42">
        <f t="shared" si="6"/>
        <v>6</v>
      </c>
      <c r="AV15" s="42">
        <f t="shared" si="6"/>
        <v>7</v>
      </c>
      <c r="AW15" s="42">
        <f t="shared" si="6"/>
        <v>8</v>
      </c>
      <c r="AX15" s="42">
        <f t="shared" si="6"/>
        <v>4</v>
      </c>
      <c r="AY15" s="42">
        <f t="shared" si="6"/>
        <v>6</v>
      </c>
      <c r="AZ15" s="42">
        <f t="shared" si="6"/>
        <v>7</v>
      </c>
      <c r="BA15" s="42">
        <f t="shared" si="6"/>
        <v>9</v>
      </c>
      <c r="BB15" s="42">
        <f t="shared" si="6"/>
        <v>6</v>
      </c>
      <c r="BC15" s="42">
        <f t="shared" si="6"/>
        <v>8</v>
      </c>
      <c r="BD15" s="42"/>
    </row>
    <row r="20" spans="7:55" ht="12.75">
      <c r="G20" s="47">
        <f>SUM(G4:G14)</f>
        <v>114</v>
      </c>
      <c r="H20" s="47">
        <f aca="true" t="shared" si="7" ref="H20:BC20">SUM(H4:H14)</f>
        <v>95.6</v>
      </c>
      <c r="I20" s="47">
        <f t="shared" si="7"/>
        <v>42</v>
      </c>
      <c r="J20" s="47">
        <f t="shared" si="7"/>
        <v>54</v>
      </c>
      <c r="K20" s="47">
        <f t="shared" si="7"/>
        <v>78</v>
      </c>
      <c r="L20" s="47">
        <f t="shared" si="7"/>
        <v>78</v>
      </c>
      <c r="M20" s="47">
        <f t="shared" si="7"/>
        <v>93</v>
      </c>
      <c r="N20" s="47">
        <f t="shared" si="7"/>
        <v>100</v>
      </c>
      <c r="O20" s="47">
        <f t="shared" si="7"/>
        <v>95.6</v>
      </c>
      <c r="P20" s="47">
        <f t="shared" si="7"/>
        <v>67.5</v>
      </c>
      <c r="Q20" s="47">
        <f t="shared" si="7"/>
        <v>68</v>
      </c>
      <c r="R20" s="47">
        <f t="shared" si="7"/>
        <v>52.5</v>
      </c>
      <c r="S20" s="47">
        <f t="shared" si="7"/>
        <v>95.6</v>
      </c>
      <c r="T20" s="47">
        <f t="shared" si="7"/>
        <v>95</v>
      </c>
      <c r="U20" s="47">
        <f t="shared" si="7"/>
        <v>94</v>
      </c>
      <c r="V20" s="47">
        <f t="shared" si="7"/>
        <v>88</v>
      </c>
      <c r="W20" s="47">
        <f t="shared" si="7"/>
        <v>75</v>
      </c>
      <c r="X20" s="47">
        <f t="shared" si="7"/>
        <v>112</v>
      </c>
      <c r="Y20" s="47">
        <f t="shared" si="7"/>
        <v>51.5</v>
      </c>
      <c r="Z20" s="47">
        <f t="shared" si="7"/>
        <v>68.5</v>
      </c>
      <c r="AA20" s="47">
        <f t="shared" si="7"/>
        <v>109.5</v>
      </c>
      <c r="AB20" s="47">
        <f t="shared" si="7"/>
        <v>86.5</v>
      </c>
      <c r="AC20" s="47">
        <f t="shared" si="7"/>
        <v>36.900000000000006</v>
      </c>
      <c r="AD20" s="47">
        <f t="shared" si="7"/>
        <v>59</v>
      </c>
      <c r="AE20" s="47">
        <f t="shared" si="7"/>
        <v>64</v>
      </c>
      <c r="AF20" s="47">
        <f t="shared" si="7"/>
        <v>55.199999999999996</v>
      </c>
      <c r="AG20" s="47">
        <f t="shared" si="7"/>
        <v>54.2</v>
      </c>
      <c r="AH20" s="47">
        <f t="shared" si="7"/>
        <v>70.2</v>
      </c>
      <c r="AI20" s="47">
        <f t="shared" si="7"/>
        <v>123</v>
      </c>
      <c r="AJ20" s="47">
        <f t="shared" si="7"/>
        <v>55</v>
      </c>
      <c r="AK20" s="47">
        <f t="shared" si="7"/>
        <v>79</v>
      </c>
      <c r="AL20" s="47">
        <f t="shared" si="7"/>
        <v>115</v>
      </c>
      <c r="AM20" s="47">
        <f t="shared" si="7"/>
        <v>126</v>
      </c>
      <c r="AN20" s="47">
        <f t="shared" si="7"/>
        <v>65</v>
      </c>
      <c r="AO20" s="47">
        <f t="shared" si="7"/>
        <v>106</v>
      </c>
      <c r="AP20" s="47">
        <f t="shared" si="7"/>
        <v>73</v>
      </c>
      <c r="AQ20" s="47">
        <f t="shared" si="7"/>
        <v>87</v>
      </c>
      <c r="AR20" s="47">
        <f t="shared" si="7"/>
        <v>48</v>
      </c>
      <c r="AS20" s="47">
        <f t="shared" si="7"/>
        <v>135</v>
      </c>
      <c r="AT20" s="47">
        <f t="shared" si="7"/>
        <v>131</v>
      </c>
      <c r="AU20" s="47">
        <f t="shared" si="7"/>
        <v>93</v>
      </c>
      <c r="AV20" s="47">
        <f t="shared" si="7"/>
        <v>108.5</v>
      </c>
      <c r="AW20" s="47">
        <f t="shared" si="7"/>
        <v>126</v>
      </c>
      <c r="AX20" s="47">
        <f t="shared" si="7"/>
        <v>68</v>
      </c>
      <c r="AY20" s="47">
        <f t="shared" si="7"/>
        <v>97</v>
      </c>
      <c r="AZ20" s="47">
        <f t="shared" si="7"/>
        <v>83.4</v>
      </c>
      <c r="BA20" s="47">
        <f t="shared" si="7"/>
        <v>134</v>
      </c>
      <c r="BB20" s="47">
        <f t="shared" si="7"/>
        <v>97.8</v>
      </c>
      <c r="BC20" s="47">
        <f t="shared" si="7"/>
        <v>84</v>
      </c>
    </row>
    <row r="21" spans="7:55" ht="12.75">
      <c r="G21" s="47">
        <f>G20</f>
        <v>114</v>
      </c>
      <c r="H21" s="47">
        <f>G21+H20</f>
        <v>209.6</v>
      </c>
      <c r="I21" s="47">
        <f aca="true" t="shared" si="8" ref="I21:BC21">H21+I20</f>
        <v>251.6</v>
      </c>
      <c r="J21" s="47">
        <f t="shared" si="8"/>
        <v>305.6</v>
      </c>
      <c r="K21" s="47">
        <f t="shared" si="8"/>
        <v>383.6</v>
      </c>
      <c r="L21" s="47">
        <f t="shared" si="8"/>
        <v>461.6</v>
      </c>
      <c r="M21" s="47">
        <f t="shared" si="8"/>
        <v>554.6</v>
      </c>
      <c r="N21" s="47">
        <f t="shared" si="8"/>
        <v>654.6</v>
      </c>
      <c r="O21" s="47">
        <f t="shared" si="8"/>
        <v>750.2</v>
      </c>
      <c r="P21" s="47">
        <f t="shared" si="8"/>
        <v>817.7</v>
      </c>
      <c r="Q21" s="47">
        <f t="shared" si="8"/>
        <v>885.7</v>
      </c>
      <c r="R21" s="47">
        <f t="shared" si="8"/>
        <v>938.2</v>
      </c>
      <c r="S21" s="47">
        <f t="shared" si="8"/>
        <v>1033.8</v>
      </c>
      <c r="T21" s="47">
        <f t="shared" si="8"/>
        <v>1128.8</v>
      </c>
      <c r="U21" s="47">
        <f t="shared" si="8"/>
        <v>1222.8</v>
      </c>
      <c r="V21" s="47">
        <f t="shared" si="8"/>
        <v>1310.8</v>
      </c>
      <c r="W21" s="47">
        <f t="shared" si="8"/>
        <v>1385.8</v>
      </c>
      <c r="X21" s="47">
        <f t="shared" si="8"/>
        <v>1497.8</v>
      </c>
      <c r="Y21" s="47">
        <f t="shared" si="8"/>
        <v>1549.3</v>
      </c>
      <c r="Z21" s="47">
        <f t="shared" si="8"/>
        <v>1617.8</v>
      </c>
      <c r="AA21" s="47">
        <f t="shared" si="8"/>
        <v>1727.3</v>
      </c>
      <c r="AB21" s="47">
        <f t="shared" si="8"/>
        <v>1813.8</v>
      </c>
      <c r="AC21" s="47">
        <f t="shared" si="8"/>
        <v>1850.7</v>
      </c>
      <c r="AD21" s="47">
        <f t="shared" si="8"/>
        <v>1909.7</v>
      </c>
      <c r="AE21" s="47">
        <f t="shared" si="8"/>
        <v>1973.7</v>
      </c>
      <c r="AF21" s="47">
        <f t="shared" si="8"/>
        <v>2028.9</v>
      </c>
      <c r="AG21" s="47">
        <f t="shared" si="8"/>
        <v>2083.1</v>
      </c>
      <c r="AH21" s="47">
        <f t="shared" si="8"/>
        <v>2153.2999999999997</v>
      </c>
      <c r="AI21" s="47">
        <f t="shared" si="8"/>
        <v>2276.2999999999997</v>
      </c>
      <c r="AJ21" s="47">
        <f t="shared" si="8"/>
        <v>2331.2999999999997</v>
      </c>
      <c r="AK21" s="47">
        <f t="shared" si="8"/>
        <v>2410.2999999999997</v>
      </c>
      <c r="AL21" s="47">
        <f t="shared" si="8"/>
        <v>2525.2999999999997</v>
      </c>
      <c r="AM21" s="47">
        <f t="shared" si="8"/>
        <v>2651.2999999999997</v>
      </c>
      <c r="AN21" s="47">
        <f t="shared" si="8"/>
        <v>2716.2999999999997</v>
      </c>
      <c r="AO21" s="47">
        <f t="shared" si="8"/>
        <v>2822.2999999999997</v>
      </c>
      <c r="AP21" s="47">
        <f t="shared" si="8"/>
        <v>2895.2999999999997</v>
      </c>
      <c r="AQ21" s="47">
        <f t="shared" si="8"/>
        <v>2982.2999999999997</v>
      </c>
      <c r="AR21" s="47">
        <f t="shared" si="8"/>
        <v>3030.2999999999997</v>
      </c>
      <c r="AS21" s="47">
        <f t="shared" si="8"/>
        <v>3165.2999999999997</v>
      </c>
      <c r="AT21" s="47">
        <f t="shared" si="8"/>
        <v>3296.2999999999997</v>
      </c>
      <c r="AU21" s="47">
        <f t="shared" si="8"/>
        <v>3389.2999999999997</v>
      </c>
      <c r="AV21" s="47">
        <f t="shared" si="8"/>
        <v>3497.7999999999997</v>
      </c>
      <c r="AW21" s="47">
        <f t="shared" si="8"/>
        <v>3623.7999999999997</v>
      </c>
      <c r="AX21" s="47">
        <f t="shared" si="8"/>
        <v>3691.7999999999997</v>
      </c>
      <c r="AY21" s="47">
        <f t="shared" si="8"/>
        <v>3788.7999999999997</v>
      </c>
      <c r="AZ21" s="47">
        <f t="shared" si="8"/>
        <v>3872.2</v>
      </c>
      <c r="BA21" s="47">
        <f t="shared" si="8"/>
        <v>4006.2</v>
      </c>
      <c r="BB21" s="47">
        <f t="shared" si="8"/>
        <v>4104</v>
      </c>
      <c r="BC21" s="47">
        <f t="shared" si="8"/>
        <v>4188</v>
      </c>
    </row>
  </sheetData>
  <sheetProtection/>
  <mergeCells count="1">
    <mergeCell ref="G2:B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AL17"/>
  <sheetViews>
    <sheetView zoomScalePageLayoutView="0" workbookViewId="0" topLeftCell="W1">
      <selection activeCell="AM24" sqref="AM24"/>
    </sheetView>
  </sheetViews>
  <sheetFormatPr defaultColWidth="11.421875" defaultRowHeight="12.75"/>
  <cols>
    <col min="1" max="1" width="16.140625" style="0" bestFit="1" customWidth="1"/>
    <col min="2" max="2" width="6.7109375" style="0" customWidth="1"/>
    <col min="3" max="3" width="16.140625" style="0" bestFit="1" customWidth="1"/>
    <col min="4" max="4" width="6.7109375" style="0" customWidth="1"/>
    <col min="5" max="5" width="16.140625" style="0" bestFit="1" customWidth="1"/>
    <col min="6" max="6" width="6.7109375" style="0" customWidth="1"/>
    <col min="7" max="7" width="16.140625" style="0" customWidth="1"/>
    <col min="8" max="8" width="6.7109375" style="0" customWidth="1"/>
    <col min="9" max="9" width="16.140625" style="0" customWidth="1"/>
    <col min="10" max="10" width="6.7109375" style="0" customWidth="1"/>
    <col min="11" max="11" width="19.00390625" style="0" bestFit="1" customWidth="1"/>
    <col min="12" max="12" width="6.7109375" style="0" customWidth="1"/>
    <col min="13" max="13" width="16.140625" style="0" bestFit="1" customWidth="1"/>
    <col min="14" max="14" width="6.7109375" style="0" customWidth="1"/>
    <col min="15" max="15" width="19.00390625" style="0" bestFit="1" customWidth="1"/>
    <col min="16" max="16" width="6.7109375" style="0" customWidth="1"/>
    <col min="17" max="17" width="19.00390625" style="0" bestFit="1" customWidth="1"/>
    <col min="18" max="18" width="6.7109375" style="0" customWidth="1"/>
    <col min="19" max="19" width="19.00390625" style="0" bestFit="1" customWidth="1"/>
    <col min="20" max="20" width="6.7109375" style="0" customWidth="1"/>
    <col min="21" max="21" width="16.140625" style="0" bestFit="1" customWidth="1"/>
    <col min="23" max="23" width="16.140625" style="0" bestFit="1" customWidth="1"/>
    <col min="25" max="25" width="16.140625" style="0" bestFit="1" customWidth="1"/>
    <col min="27" max="27" width="16.140625" style="0" bestFit="1" customWidth="1"/>
    <col min="29" max="29" width="16.140625" style="0" bestFit="1" customWidth="1"/>
    <col min="31" max="31" width="16.140625" style="0" bestFit="1" customWidth="1"/>
    <col min="33" max="33" width="16.140625" style="0" bestFit="1" customWidth="1"/>
    <col min="35" max="35" width="16.140625" style="0" bestFit="1" customWidth="1"/>
    <col min="37" max="37" width="16.140625" style="0" bestFit="1" customWidth="1"/>
  </cols>
  <sheetData>
    <row r="2" spans="1:38" ht="12.75">
      <c r="A2" s="68">
        <v>2002</v>
      </c>
      <c r="B2" s="69"/>
      <c r="C2" s="68">
        <v>2003</v>
      </c>
      <c r="D2" s="69"/>
      <c r="E2" s="68">
        <v>2004</v>
      </c>
      <c r="F2" s="69"/>
      <c r="G2" s="68">
        <v>2005</v>
      </c>
      <c r="H2" s="69"/>
      <c r="I2" s="68">
        <v>2006</v>
      </c>
      <c r="J2" s="69"/>
      <c r="K2" s="68">
        <v>2007</v>
      </c>
      <c r="L2" s="69"/>
      <c r="M2" s="68">
        <v>2008</v>
      </c>
      <c r="N2" s="69"/>
      <c r="O2" s="68">
        <v>2009</v>
      </c>
      <c r="P2" s="69"/>
      <c r="Q2" s="68">
        <v>2010</v>
      </c>
      <c r="R2" s="69"/>
      <c r="S2" s="68">
        <v>2011</v>
      </c>
      <c r="T2" s="69"/>
      <c r="U2" s="68">
        <v>2012</v>
      </c>
      <c r="V2" s="69"/>
      <c r="W2" s="68">
        <v>2013</v>
      </c>
      <c r="X2" s="69"/>
      <c r="Y2" s="68">
        <v>2014</v>
      </c>
      <c r="Z2" s="69"/>
      <c r="AA2" s="68">
        <v>2015</v>
      </c>
      <c r="AB2" s="69"/>
      <c r="AC2" s="68">
        <v>2016</v>
      </c>
      <c r="AD2" s="69"/>
      <c r="AE2" s="68">
        <v>2017</v>
      </c>
      <c r="AF2" s="69"/>
      <c r="AG2" s="68">
        <v>2018</v>
      </c>
      <c r="AH2" s="69"/>
      <c r="AI2" s="68">
        <v>2019</v>
      </c>
      <c r="AJ2" s="69"/>
      <c r="AK2" s="68">
        <v>2020</v>
      </c>
      <c r="AL2" s="69"/>
    </row>
    <row r="3" spans="1:38" s="5" customFormat="1" ht="54.75" customHeight="1">
      <c r="A3" s="4"/>
      <c r="B3" s="13" t="s">
        <v>24</v>
      </c>
      <c r="C3" s="4"/>
      <c r="D3" s="22" t="s">
        <v>24</v>
      </c>
      <c r="E3" s="4"/>
      <c r="F3" s="6" t="s">
        <v>24</v>
      </c>
      <c r="G3" s="4"/>
      <c r="H3" s="31" t="s">
        <v>24</v>
      </c>
      <c r="I3" s="4"/>
      <c r="J3" s="31" t="s">
        <v>24</v>
      </c>
      <c r="K3" s="4"/>
      <c r="L3" s="31" t="s">
        <v>24</v>
      </c>
      <c r="M3" s="4"/>
      <c r="N3" s="31" t="s">
        <v>24</v>
      </c>
      <c r="O3" s="4"/>
      <c r="P3" s="31" t="s">
        <v>24</v>
      </c>
      <c r="Q3" s="4"/>
      <c r="R3" s="31" t="s">
        <v>24</v>
      </c>
      <c r="S3" s="4"/>
      <c r="T3" s="31" t="s">
        <v>24</v>
      </c>
      <c r="U3" s="4"/>
      <c r="V3" s="31" t="s">
        <v>24</v>
      </c>
      <c r="W3" s="4"/>
      <c r="X3" s="31" t="s">
        <v>24</v>
      </c>
      <c r="Y3" s="4"/>
      <c r="Z3" s="31" t="s">
        <v>24</v>
      </c>
      <c r="AA3" s="4"/>
      <c r="AB3" s="31" t="s">
        <v>24</v>
      </c>
      <c r="AC3" s="4"/>
      <c r="AD3" s="31" t="s">
        <v>24</v>
      </c>
      <c r="AE3" s="4"/>
      <c r="AF3" s="31" t="s">
        <v>24</v>
      </c>
      <c r="AG3" s="4"/>
      <c r="AH3" s="31" t="s">
        <v>24</v>
      </c>
      <c r="AI3" s="4"/>
      <c r="AJ3" s="31" t="s">
        <v>24</v>
      </c>
      <c r="AK3" s="4"/>
      <c r="AL3" s="31" t="s">
        <v>24</v>
      </c>
    </row>
    <row r="4" spans="1:38" ht="12.75">
      <c r="A4" s="3" t="s">
        <v>2</v>
      </c>
      <c r="B4" s="17">
        <v>135</v>
      </c>
      <c r="C4" s="3" t="s">
        <v>5</v>
      </c>
      <c r="D4" s="20">
        <v>845</v>
      </c>
      <c r="E4" s="3" t="str">
        <f>'2004'!A4</f>
        <v>Volker Berg</v>
      </c>
      <c r="F4" s="8">
        <f>'2004'!B4</f>
        <v>765.5</v>
      </c>
      <c r="G4" s="30" t="str">
        <f>'2005'!A4</f>
        <v>Volker Berg</v>
      </c>
      <c r="H4" s="32">
        <f>'2005'!B4</f>
        <v>769</v>
      </c>
      <c r="I4" s="30" t="str">
        <f>'2006'!A4</f>
        <v>Volker Berg</v>
      </c>
      <c r="J4" s="32">
        <f>'2006'!B4</f>
        <v>872.5999999999999</v>
      </c>
      <c r="K4" s="30" t="str">
        <f>'2007'!A4</f>
        <v>Volker Berg</v>
      </c>
      <c r="L4" s="32">
        <f>'2007'!B4</f>
        <v>762.2</v>
      </c>
      <c r="M4" s="30" t="str">
        <f>'2008'!A4</f>
        <v>Volker Berg</v>
      </c>
      <c r="N4" s="32">
        <f>'2008'!B4</f>
        <v>827.9</v>
      </c>
      <c r="O4" s="30" t="str">
        <f>'2009'!A4</f>
        <v>Volker Berg</v>
      </c>
      <c r="P4" s="32">
        <f>'2009'!B4</f>
        <v>761</v>
      </c>
      <c r="Q4" s="30" t="str">
        <f>'2010'!A4</f>
        <v>Volker Berg</v>
      </c>
      <c r="R4" s="32">
        <f>'2010'!B4</f>
        <v>744.3</v>
      </c>
      <c r="S4" s="30" t="str">
        <f>'2011'!A4</f>
        <v>Jürgen Gottschalk</v>
      </c>
      <c r="T4" s="32">
        <f>'2011'!B4</f>
        <v>645.7999999999998</v>
      </c>
      <c r="U4" s="30" t="str">
        <f>'2012'!A4</f>
        <v>Wolfgang Kahlke</v>
      </c>
      <c r="V4" s="32">
        <f>'2012'!B4</f>
        <v>636.5000000000002</v>
      </c>
      <c r="W4" s="30" t="str">
        <f>'2013'!A4</f>
        <v>Wolfgang Kahlke</v>
      </c>
      <c r="X4" s="32">
        <f>'2013'!B4</f>
        <v>568.8000000000003</v>
      </c>
      <c r="Y4" s="30" t="str">
        <f>'2014'!A4</f>
        <v>Wolfgang Kahlke</v>
      </c>
      <c r="Z4" s="32">
        <f>'2014'!B4</f>
        <v>535.3000000000003</v>
      </c>
      <c r="AA4" s="30" t="str">
        <f>'2015'!A4</f>
        <v>Wolfgang Kahlke</v>
      </c>
      <c r="AB4" s="32">
        <f>'2015'!B4</f>
        <v>444.5000000000001</v>
      </c>
      <c r="AC4" s="30" t="str">
        <f>'2016'!A4</f>
        <v>Wolfgang Kahlke</v>
      </c>
      <c r="AD4" s="32">
        <f>'2016'!B4</f>
        <v>492.4</v>
      </c>
      <c r="AE4" s="30" t="str">
        <f>'2017'!A4</f>
        <v>Wolfgang Kahlke</v>
      </c>
      <c r="AF4" s="32">
        <f>'2017'!B4</f>
        <v>423.70000000000016</v>
      </c>
      <c r="AG4" s="30" t="str">
        <f>'2018'!A4</f>
        <v>Wolfgang Kahlke</v>
      </c>
      <c r="AH4" s="32">
        <f>'2018'!B4</f>
        <v>404.7000000000001</v>
      </c>
      <c r="AI4" s="30" t="str">
        <f>'2019'!A4</f>
        <v>Wolfgang Kahlke</v>
      </c>
      <c r="AJ4" s="32">
        <f>'2019'!B4</f>
        <v>368.20000000000005</v>
      </c>
      <c r="AK4" s="30" t="str">
        <f>'2020'!A4</f>
        <v>Wolfgang Kahlke</v>
      </c>
      <c r="AL4" s="32">
        <f>'2020'!B4</f>
        <v>502.2000000000002</v>
      </c>
    </row>
    <row r="5" spans="1:38" ht="12.75">
      <c r="A5" s="3" t="s">
        <v>5</v>
      </c>
      <c r="B5" s="17">
        <v>132</v>
      </c>
      <c r="C5" s="3" t="s">
        <v>1</v>
      </c>
      <c r="D5" s="21">
        <v>631.6</v>
      </c>
      <c r="E5" s="3" t="str">
        <f>'2004'!A5</f>
        <v>Wolfgang Kahlke</v>
      </c>
      <c r="F5" s="8">
        <f>'2004'!B5</f>
        <v>509.4</v>
      </c>
      <c r="G5" s="30" t="str">
        <f>'2005'!A5</f>
        <v>Detlef Kleuver</v>
      </c>
      <c r="H5" s="32">
        <f>'2005'!B5</f>
        <v>643.7</v>
      </c>
      <c r="I5" s="30" t="str">
        <f>'2006'!A5</f>
        <v>Wolfgang Kahlke</v>
      </c>
      <c r="J5" s="32">
        <f>'2006'!B5</f>
        <v>690.1</v>
      </c>
      <c r="K5" s="30" t="str">
        <f>'2007'!A5</f>
        <v>Detlef Kleuver</v>
      </c>
      <c r="L5" s="32">
        <f>'2007'!B5</f>
        <v>608.4</v>
      </c>
      <c r="M5" s="30" t="str">
        <f>'2008'!A5</f>
        <v>Wolfgang Kahlke</v>
      </c>
      <c r="N5" s="32">
        <f>'2008'!B5</f>
        <v>701</v>
      </c>
      <c r="O5" s="30" t="str">
        <f>'2009'!A5</f>
        <v>Detlef Kleuver</v>
      </c>
      <c r="P5" s="32">
        <f>'2009'!B5</f>
        <v>635.8</v>
      </c>
      <c r="Q5" s="30" t="str">
        <f>'2010'!A5</f>
        <v>Jürgen Gottschalk</v>
      </c>
      <c r="R5" s="32">
        <f>'2010'!B5</f>
        <v>674.7000000000002</v>
      </c>
      <c r="S5" s="30" t="str">
        <f>'2011'!A5</f>
        <v>Wolfgang Kahlke</v>
      </c>
      <c r="T5" s="32">
        <f>'2011'!B5</f>
        <v>639.1999999999997</v>
      </c>
      <c r="U5" s="30" t="str">
        <f>'2012'!A5</f>
        <v>Volker Berg</v>
      </c>
      <c r="V5" s="32">
        <f>'2012'!B5</f>
        <v>626.48</v>
      </c>
      <c r="W5" s="30" t="str">
        <f>'2013'!A5</f>
        <v>Detlef Kleuver</v>
      </c>
      <c r="X5" s="32">
        <f>'2013'!B5</f>
        <v>463.5000000000003</v>
      </c>
      <c r="Y5" s="30" t="str">
        <f>'2014'!A5</f>
        <v>Volker Berg</v>
      </c>
      <c r="Z5" s="32">
        <f>'2014'!B5</f>
        <v>429.3000000000002</v>
      </c>
      <c r="AA5" s="30" t="str">
        <f>'2015'!A5</f>
        <v>Jens Goldbeck</v>
      </c>
      <c r="AB5" s="32">
        <f>'2015'!B5</f>
        <v>349.5</v>
      </c>
      <c r="AC5" s="30" t="str">
        <f>'2016'!A5</f>
        <v>Peter Philipp</v>
      </c>
      <c r="AD5" s="32">
        <f>'2016'!B5</f>
        <v>349.2</v>
      </c>
      <c r="AE5" s="30" t="str">
        <f>'2017'!A5</f>
        <v>Peter Philipp</v>
      </c>
      <c r="AF5" s="32">
        <f>'2017'!B5</f>
        <v>409.90000000000015</v>
      </c>
      <c r="AG5" s="30" t="str">
        <f>'2018'!A5</f>
        <v>Peter Philipp</v>
      </c>
      <c r="AH5" s="32">
        <f>'2018'!B5</f>
        <v>358.70000000000016</v>
      </c>
      <c r="AI5" s="30" t="str">
        <f>'2019'!A5</f>
        <v>Peter Hallerbach</v>
      </c>
      <c r="AJ5" s="32">
        <f>'2019'!B5</f>
        <v>357.70000000000005</v>
      </c>
      <c r="AK5" s="30" t="str">
        <f>'2020'!A5</f>
        <v>Jens Goldbeck</v>
      </c>
      <c r="AL5" s="32">
        <f>'2020'!B5</f>
        <v>455.80000000000007</v>
      </c>
    </row>
    <row r="6" spans="1:38" ht="12.75">
      <c r="A6" s="3" t="s">
        <v>3</v>
      </c>
      <c r="B6" s="17">
        <v>117</v>
      </c>
      <c r="C6" s="3" t="s">
        <v>8</v>
      </c>
      <c r="D6" s="21">
        <v>488.9</v>
      </c>
      <c r="E6" s="3" t="str">
        <f>'2004'!A6</f>
        <v>Jens Goldbeck</v>
      </c>
      <c r="F6" s="8">
        <f>'2004'!B6</f>
        <v>408.5</v>
      </c>
      <c r="G6" s="30" t="str">
        <f>'2005'!A6</f>
        <v>Wolfgang Kahlke</v>
      </c>
      <c r="H6" s="32">
        <f>'2005'!B6</f>
        <v>640.0999999999999</v>
      </c>
      <c r="I6" s="30" t="str">
        <f>'2006'!A6</f>
        <v>Detlef Kleuver</v>
      </c>
      <c r="J6" s="32">
        <f>'2006'!B6</f>
        <v>622.6999999999999</v>
      </c>
      <c r="K6" s="30" t="str">
        <f>'2007'!A6</f>
        <v>Peter Hallerbach</v>
      </c>
      <c r="L6" s="32">
        <f>'2007'!B6</f>
        <v>584.6</v>
      </c>
      <c r="M6" s="30" t="str">
        <f>'2008'!A6</f>
        <v>Bernd Hohn</v>
      </c>
      <c r="N6" s="32">
        <f>'2008'!B6</f>
        <v>593.7</v>
      </c>
      <c r="O6" s="30" t="str">
        <f>'2009'!A6</f>
        <v>Hubert Kunze</v>
      </c>
      <c r="P6" s="32">
        <f>'2009'!B6</f>
        <v>600</v>
      </c>
      <c r="Q6" s="30" t="str">
        <f>'2010'!A6</f>
        <v>Wolfgang Kahlke</v>
      </c>
      <c r="R6" s="32">
        <f>'2010'!B6</f>
        <v>624.9999999999999</v>
      </c>
      <c r="S6" s="30" t="str">
        <f>'2011'!A6</f>
        <v>Hubert Kunze</v>
      </c>
      <c r="T6" s="32">
        <f>'2011'!B6</f>
        <v>617.0999999999999</v>
      </c>
      <c r="U6" s="30" t="str">
        <f>'2012'!A6</f>
        <v>Bernd Hohn</v>
      </c>
      <c r="V6" s="32">
        <f>'2012'!B6</f>
        <v>496.8</v>
      </c>
      <c r="W6" s="30" t="str">
        <f>'2013'!A6</f>
        <v>Jens Goldbeck</v>
      </c>
      <c r="X6" s="32">
        <f>'2013'!B6</f>
        <v>460.2000000000002</v>
      </c>
      <c r="Y6" s="30" t="str">
        <f>'2014'!A6</f>
        <v>Detlef Kleuver</v>
      </c>
      <c r="Z6" s="32">
        <f>'2014'!B6</f>
        <v>413.3000000000002</v>
      </c>
      <c r="AA6" s="30" t="str">
        <f>'2015'!A6</f>
        <v>Peter Philipp</v>
      </c>
      <c r="AB6" s="32">
        <f>'2015'!B6</f>
        <v>339.3</v>
      </c>
      <c r="AC6" s="30" t="str">
        <f>'2016'!A6</f>
        <v>Jens Goldbeck</v>
      </c>
      <c r="AD6" s="32">
        <f>'2016'!B6</f>
        <v>331.4</v>
      </c>
      <c r="AE6" s="30" t="str">
        <f>'2017'!A6</f>
        <v>Jens Goldbeck</v>
      </c>
      <c r="AF6" s="32">
        <f>'2017'!B6</f>
        <v>333.1000000000001</v>
      </c>
      <c r="AG6" s="30" t="str">
        <f>'2018'!A6</f>
        <v>Jens Goldbeck</v>
      </c>
      <c r="AH6" s="32">
        <f>'2018'!B6</f>
        <v>323.09999999999997</v>
      </c>
      <c r="AI6" s="30" t="str">
        <f>'2019'!A6</f>
        <v>Wolfgang Mai</v>
      </c>
      <c r="AJ6" s="32">
        <f>'2019'!B6</f>
        <v>302.6000000000001</v>
      </c>
      <c r="AK6" s="30" t="str">
        <f>'2020'!A6</f>
        <v>Peter Hallerbach</v>
      </c>
      <c r="AL6" s="32">
        <f>'2020'!B6</f>
        <v>426.29999999999995</v>
      </c>
    </row>
    <row r="7" spans="1:38" ht="12.75">
      <c r="A7" s="3" t="s">
        <v>1</v>
      </c>
      <c r="B7" s="17">
        <v>102</v>
      </c>
      <c r="C7" s="3" t="s">
        <v>2</v>
      </c>
      <c r="D7" s="21">
        <v>439.1</v>
      </c>
      <c r="E7" s="3" t="str">
        <f>'2004'!A7</f>
        <v>Detlef Kleuver</v>
      </c>
      <c r="F7" s="8">
        <f>'2004'!B7</f>
        <v>389.5</v>
      </c>
      <c r="G7" s="30" t="str">
        <f>'2005'!A7</f>
        <v>Jürgen Gottschalk</v>
      </c>
      <c r="H7" s="32">
        <f>'2005'!B7</f>
        <v>516.8000000000001</v>
      </c>
      <c r="I7" s="30" t="str">
        <f>'2006'!A7</f>
        <v>Jürgen Gottschalk</v>
      </c>
      <c r="J7" s="32">
        <f>'2006'!B7</f>
        <v>528.2</v>
      </c>
      <c r="K7" s="30" t="str">
        <f>'2007'!A7</f>
        <v>Wolfgang Kahlke</v>
      </c>
      <c r="L7" s="32">
        <f>'2007'!B7</f>
        <v>571.5</v>
      </c>
      <c r="M7" s="30" t="str">
        <f>'2008'!A7</f>
        <v>Detlef Kleuver</v>
      </c>
      <c r="N7" s="32">
        <f>'2008'!B7</f>
        <v>592.7999999999998</v>
      </c>
      <c r="O7" s="30" t="str">
        <f>'2009'!A7</f>
        <v>Wolfgang Mai</v>
      </c>
      <c r="P7" s="32">
        <f>'2009'!B7</f>
        <v>480.30000000000007</v>
      </c>
      <c r="Q7" s="30" t="str">
        <f>'2010'!A7</f>
        <v>Hubert Kunze</v>
      </c>
      <c r="R7" s="32">
        <f>'2010'!B7</f>
        <v>615.1</v>
      </c>
      <c r="S7" s="30" t="str">
        <f>'2011'!A7</f>
        <v>Detlef Kleuver</v>
      </c>
      <c r="T7" s="32">
        <f>'2011'!B7</f>
        <v>538.5</v>
      </c>
      <c r="U7" s="30" t="str">
        <f>'2012'!A7</f>
        <v>Detlef Kleuver</v>
      </c>
      <c r="V7" s="32">
        <f>'2012'!B7</f>
        <v>479.5999999999999</v>
      </c>
      <c r="W7" s="30" t="str">
        <f>'2013'!A7</f>
        <v>Volker Berg</v>
      </c>
      <c r="X7" s="32">
        <f>'2013'!B7</f>
        <v>381.00000000000006</v>
      </c>
      <c r="Y7" s="30" t="str">
        <f>'2014'!A7</f>
        <v>Peter Philipp</v>
      </c>
      <c r="Z7" s="32">
        <f>'2014'!B7</f>
        <v>407.00000000000017</v>
      </c>
      <c r="AA7" s="30" t="str">
        <f>'2015'!A7</f>
        <v>Detlef Kleuver</v>
      </c>
      <c r="AB7" s="32">
        <f>'2015'!B7</f>
        <v>312.8</v>
      </c>
      <c r="AC7" s="30" t="str">
        <f>'2016'!A7</f>
        <v>Wolfgang Mai</v>
      </c>
      <c r="AD7" s="32">
        <f>'2016'!B7</f>
        <v>282</v>
      </c>
      <c r="AE7" s="30" t="str">
        <f>'2017'!A7</f>
        <v>Volker Berg</v>
      </c>
      <c r="AF7" s="32">
        <f>'2017'!B7</f>
        <v>273.5</v>
      </c>
      <c r="AG7" s="30" t="str">
        <f>'2018'!A7</f>
        <v>Peter Hallerbach</v>
      </c>
      <c r="AH7" s="32">
        <f>'2018'!B7</f>
        <v>245.6</v>
      </c>
      <c r="AI7" s="30" t="str">
        <f>'2019'!A7</f>
        <v>Peter Philipp</v>
      </c>
      <c r="AJ7" s="32">
        <f>'2019'!B7</f>
        <v>282.5</v>
      </c>
      <c r="AK7" s="30" t="str">
        <f>'2020'!A7</f>
        <v>Wolfgang Mai</v>
      </c>
      <c r="AL7" s="32">
        <f>'2020'!B7</f>
        <v>295.7</v>
      </c>
    </row>
    <row r="8" spans="1:38" ht="12.75">
      <c r="A8" s="3" t="s">
        <v>11</v>
      </c>
      <c r="B8" s="17">
        <v>96</v>
      </c>
      <c r="C8" s="3" t="s">
        <v>3</v>
      </c>
      <c r="D8" s="21">
        <v>375.9</v>
      </c>
      <c r="E8" s="3" t="str">
        <f>'2004'!A8</f>
        <v>Jürgen Gottschalk</v>
      </c>
      <c r="F8" s="8">
        <f>'2004'!B8</f>
        <v>345</v>
      </c>
      <c r="G8" s="30" t="str">
        <f>'2005'!A8</f>
        <v>Manfred Wrobel</v>
      </c>
      <c r="H8" s="32">
        <f>'2005'!B8</f>
        <v>330.8</v>
      </c>
      <c r="I8" s="30" t="str">
        <f>'2006'!A8</f>
        <v>Hubert Kunze</v>
      </c>
      <c r="J8" s="32">
        <f>'2006'!B8</f>
        <v>470.1</v>
      </c>
      <c r="K8" s="30" t="str">
        <f>'2007'!A8</f>
        <v>Manfred Wrobel</v>
      </c>
      <c r="L8" s="32">
        <f>'2007'!B8</f>
        <v>413.2</v>
      </c>
      <c r="M8" s="30" t="str">
        <f>'2008'!A8</f>
        <v>Wolfgang Mai</v>
      </c>
      <c r="N8" s="32">
        <f>'2008'!B8</f>
        <v>460.0999999999999</v>
      </c>
      <c r="O8" s="30" t="str">
        <f>'2009'!A8</f>
        <v>Jens Goldbeck</v>
      </c>
      <c r="P8" s="32">
        <f>'2009'!B8</f>
        <v>475.9000000000002</v>
      </c>
      <c r="Q8" s="30" t="str">
        <f>'2010'!A8</f>
        <v>Detlef Kleuver</v>
      </c>
      <c r="R8" s="32">
        <f>'2010'!B8</f>
        <v>595</v>
      </c>
      <c r="S8" s="30" t="str">
        <f>'2011'!A8</f>
        <v>Jens Goldbeck</v>
      </c>
      <c r="T8" s="32">
        <f>'2011'!B8</f>
        <v>521.3000000000001</v>
      </c>
      <c r="U8" s="30" t="str">
        <f>'2012'!A8</f>
        <v>Jens Goldbeck</v>
      </c>
      <c r="V8" s="32">
        <f>'2012'!B8</f>
        <v>454.8000000000003</v>
      </c>
      <c r="W8" s="30" t="str">
        <f>'2013'!A8</f>
        <v>Bernd Hohn</v>
      </c>
      <c r="X8" s="32">
        <f>'2013'!B8</f>
        <v>364.90000000000003</v>
      </c>
      <c r="Y8" s="30" t="str">
        <f>'2014'!A8</f>
        <v>Jens Goldbeck</v>
      </c>
      <c r="Z8" s="32">
        <f>'2014'!B8</f>
        <v>310</v>
      </c>
      <c r="AA8" s="30" t="str">
        <f>'2015'!A8</f>
        <v>Volker Berg</v>
      </c>
      <c r="AB8" s="32">
        <f>'2015'!B8</f>
        <v>177.29999999999998</v>
      </c>
      <c r="AC8" s="30" t="str">
        <f>'2016'!A8</f>
        <v>Volker Berg</v>
      </c>
      <c r="AD8" s="32">
        <f>'2016'!B8</f>
        <v>220.6</v>
      </c>
      <c r="AE8" s="30" t="str">
        <f>'2017'!A8</f>
        <v>Wolfgang Mai</v>
      </c>
      <c r="AF8" s="32">
        <f>'2017'!B8</f>
        <v>270.8</v>
      </c>
      <c r="AG8" s="30" t="str">
        <f>'2018'!A8</f>
        <v>Volker Berg</v>
      </c>
      <c r="AH8" s="32">
        <f>'2018'!B8</f>
        <v>223.5</v>
      </c>
      <c r="AI8" s="30" t="str">
        <f>'2019'!A8</f>
        <v>Jens Goldbeck</v>
      </c>
      <c r="AJ8" s="32">
        <f>'2019'!B8</f>
        <v>264.59999999999997</v>
      </c>
      <c r="AK8" s="30" t="str">
        <f>'2020'!A8</f>
        <v>Bernd Hohn</v>
      </c>
      <c r="AL8" s="32">
        <f>'2020'!B8</f>
        <v>268.90000000000003</v>
      </c>
    </row>
    <row r="9" spans="1:38" ht="12.75">
      <c r="A9" s="3" t="s">
        <v>8</v>
      </c>
      <c r="B9" s="17">
        <v>76</v>
      </c>
      <c r="C9" s="3" t="s">
        <v>0</v>
      </c>
      <c r="D9" s="21">
        <v>275</v>
      </c>
      <c r="E9" s="3" t="str">
        <f>'2004'!A9</f>
        <v>Manfred Wrobel</v>
      </c>
      <c r="F9" s="8">
        <f>'2004'!B9</f>
        <v>342</v>
      </c>
      <c r="G9" s="30" t="str">
        <f>'2005'!A9</f>
        <v>Hubert Kunze</v>
      </c>
      <c r="H9" s="32">
        <f>'2005'!B9</f>
        <v>325.5</v>
      </c>
      <c r="I9" s="30" t="str">
        <f>'2006'!A9</f>
        <v>Peter Hallerbach</v>
      </c>
      <c r="J9" s="32">
        <f>'2006'!B9</f>
        <v>430.6</v>
      </c>
      <c r="K9" s="30" t="str">
        <f>'2007'!A9</f>
        <v>Hubert Kunze</v>
      </c>
      <c r="L9" s="32">
        <f>'2007'!B9</f>
        <v>352.2</v>
      </c>
      <c r="M9" s="30" t="str">
        <f>'2008'!A9</f>
        <v>Peter Hallerbach</v>
      </c>
      <c r="N9" s="32">
        <f>'2008'!B9</f>
        <v>458.49999999999994</v>
      </c>
      <c r="O9" s="30" t="str">
        <f>'2009'!A9</f>
        <v>Jürgen Gottschalk</v>
      </c>
      <c r="P9" s="32">
        <f>'2009'!B9</f>
        <v>407.4000000000001</v>
      </c>
      <c r="Q9" s="30" t="str">
        <f>'2010'!A9</f>
        <v>Peter Hallerbach</v>
      </c>
      <c r="R9" s="32">
        <f>'2010'!B9</f>
        <v>516.2</v>
      </c>
      <c r="S9" s="30" t="str">
        <f>'2011'!A9</f>
        <v>Bernd Hohn</v>
      </c>
      <c r="T9" s="32">
        <f>'2011'!B9</f>
        <v>497.5999999999999</v>
      </c>
      <c r="U9" s="30" t="str">
        <f>'2012'!A9</f>
        <v>Hubert Kunze</v>
      </c>
      <c r="V9" s="32">
        <f>'2012'!B9</f>
        <v>423.3</v>
      </c>
      <c r="W9" s="30" t="str">
        <f>'2013'!A9</f>
        <v>Wolfgang Mai</v>
      </c>
      <c r="X9" s="32">
        <f>'2013'!B9</f>
        <v>306.00000000000006</v>
      </c>
      <c r="Y9" s="30" t="str">
        <f>'2014'!A9</f>
        <v>Wolfgang Mai</v>
      </c>
      <c r="Z9" s="32">
        <f>'2014'!B9</f>
        <v>175.49999999999997</v>
      </c>
      <c r="AA9" s="30" t="str">
        <f>'2015'!A9</f>
        <v>Wolfgang Mai</v>
      </c>
      <c r="AB9" s="32">
        <f>'2015'!B9</f>
        <v>116.19999999999997</v>
      </c>
      <c r="AC9" s="30" t="str">
        <f>'2016'!A9</f>
        <v>Peter Hallerbach</v>
      </c>
      <c r="AD9" s="32">
        <f>'2016'!B9</f>
        <v>123.39999999999999</v>
      </c>
      <c r="AE9" s="30" t="str">
        <f>'2017'!A9</f>
        <v>Peter Hallerbach</v>
      </c>
      <c r="AF9" s="32">
        <f>'2017'!B9</f>
        <v>161.49999999999994</v>
      </c>
      <c r="AG9" s="30" t="str">
        <f>'2018'!A9</f>
        <v>Wolfgang Mai</v>
      </c>
      <c r="AH9" s="32">
        <f>'2018'!B9</f>
        <v>217.70000000000002</v>
      </c>
      <c r="AI9" s="30" t="str">
        <f>'2019'!A9</f>
        <v>Volker Berg</v>
      </c>
      <c r="AJ9" s="32">
        <f>'2019'!B9</f>
        <v>190.29999999999998</v>
      </c>
      <c r="AK9" s="30" t="str">
        <f>'2020'!A9</f>
        <v>Peter Philipp</v>
      </c>
      <c r="AL9" s="32">
        <f>'2020'!B9</f>
        <v>204.1</v>
      </c>
    </row>
    <row r="10" spans="1:38" ht="12.75">
      <c r="A10" s="3" t="s">
        <v>10</v>
      </c>
      <c r="B10" s="17">
        <v>67</v>
      </c>
      <c r="C10" s="3" t="s">
        <v>6</v>
      </c>
      <c r="D10" s="21">
        <v>164.9</v>
      </c>
      <c r="E10" s="3" t="str">
        <f>'2004'!A10</f>
        <v>Hubert Kunze</v>
      </c>
      <c r="F10" s="8">
        <f>'2004'!B10</f>
        <v>300</v>
      </c>
      <c r="G10" s="30" t="str">
        <f>'2005'!A10</f>
        <v>Jens Goldbeck</v>
      </c>
      <c r="H10" s="32">
        <f>'2005'!B10</f>
        <v>319</v>
      </c>
      <c r="I10" s="30" t="str">
        <f>'2006'!A10</f>
        <v>Manfred Wrobel</v>
      </c>
      <c r="J10" s="32">
        <f>'2006'!B10</f>
        <v>319.8</v>
      </c>
      <c r="K10" s="30" t="str">
        <f>'2007'!A10</f>
        <v>Wolfgang Mai</v>
      </c>
      <c r="L10" s="32">
        <f>'2007'!B10</f>
        <v>339.09999999999997</v>
      </c>
      <c r="M10" s="30" t="str">
        <f>'2008'!A10</f>
        <v>Hubert Kunze</v>
      </c>
      <c r="N10" s="32">
        <f>'2008'!B10</f>
        <v>436.09999999999985</v>
      </c>
      <c r="O10" s="30" t="str">
        <f>'2009'!A10</f>
        <v>Bernd Hohn</v>
      </c>
      <c r="P10" s="32">
        <f>'2009'!B10</f>
        <v>403.80000000000007</v>
      </c>
      <c r="Q10" s="30" t="str">
        <f>'2010'!A10</f>
        <v>Jens Goldbeck</v>
      </c>
      <c r="R10" s="32">
        <f>'2010'!B10</f>
        <v>505.90000000000026</v>
      </c>
      <c r="S10" s="30" t="str">
        <f>'2011'!A10</f>
        <v>Volker Berg</v>
      </c>
      <c r="T10" s="32">
        <f>'2011'!B10</f>
        <v>234.20000000000002</v>
      </c>
      <c r="U10" s="30" t="str">
        <f>'2012'!A10</f>
        <v>Peter Philipp</v>
      </c>
      <c r="V10" s="32">
        <f>'2012'!B10</f>
        <v>369.30000000000007</v>
      </c>
      <c r="W10" s="30" t="str">
        <f>'2013'!A10</f>
        <v>Hubert Kunze</v>
      </c>
      <c r="X10" s="32">
        <f>'2013'!B10</f>
        <v>305.09999999999997</v>
      </c>
      <c r="Y10" s="30" t="str">
        <f>'2014'!A10</f>
        <v>Peter Hallerbach</v>
      </c>
      <c r="Z10" s="32">
        <f>'2014'!B10</f>
        <v>149.59999999999997</v>
      </c>
      <c r="AA10" s="30" t="str">
        <f>'2015'!A10</f>
        <v>Hubert Kunze</v>
      </c>
      <c r="AB10" s="32">
        <f>'2015'!B10</f>
        <v>74</v>
      </c>
      <c r="AC10" s="30" t="str">
        <f>'2016'!A10</f>
        <v>Detlef Kleuver</v>
      </c>
      <c r="AD10" s="32">
        <f>'2016'!B10</f>
        <v>111.99999999999999</v>
      </c>
      <c r="AE10" s="30" t="str">
        <f>'2017'!A10</f>
        <v>Hubert Kunze</v>
      </c>
      <c r="AF10" s="32">
        <f>'2017'!B10</f>
        <v>70.89999999999999</v>
      </c>
      <c r="AG10" s="30" t="str">
        <f>'2018'!A10</f>
        <v>Bernd Hohn</v>
      </c>
      <c r="AH10" s="32">
        <f>'2018'!B10</f>
        <v>163.79999999999998</v>
      </c>
      <c r="AI10" s="30" t="str">
        <f>'2019'!A10</f>
        <v>Bernd Hohn</v>
      </c>
      <c r="AJ10" s="32">
        <f>'2019'!B10</f>
        <v>91.19999999999999</v>
      </c>
      <c r="AK10" s="30" t="str">
        <f>'2020'!A10</f>
        <v>Hubert Kunze</v>
      </c>
      <c r="AL10" s="32">
        <f>'2020'!B10</f>
        <v>77.5</v>
      </c>
    </row>
    <row r="11" spans="1:38" ht="12.75">
      <c r="A11" s="3" t="s">
        <v>0</v>
      </c>
      <c r="B11" s="17">
        <v>41</v>
      </c>
      <c r="C11" s="3" t="s">
        <v>11</v>
      </c>
      <c r="D11" s="21">
        <v>132</v>
      </c>
      <c r="E11" s="3" t="str">
        <f>'2004'!A11</f>
        <v>Wolfgang Mai</v>
      </c>
      <c r="F11" s="8">
        <f>'2004'!B11</f>
        <v>147</v>
      </c>
      <c r="G11" s="30" t="str">
        <f>'2005'!A11</f>
        <v>Wolfgang Mai</v>
      </c>
      <c r="H11" s="32">
        <f>'2005'!B11</f>
        <v>282.5</v>
      </c>
      <c r="I11" s="30" t="str">
        <f>'2006'!A11</f>
        <v>Bernd Hohn</v>
      </c>
      <c r="J11" s="32">
        <f>'2006'!B11</f>
        <v>278.2</v>
      </c>
      <c r="K11" s="30" t="str">
        <f>'2007'!A11</f>
        <v>Peter Philipp</v>
      </c>
      <c r="L11" s="32">
        <f>'2007'!B11</f>
        <v>337.9</v>
      </c>
      <c r="M11" s="30" t="str">
        <f>'2008'!A11</f>
        <v>Manfred Wrobel</v>
      </c>
      <c r="N11" s="32">
        <f>'2008'!B11</f>
        <v>407.8</v>
      </c>
      <c r="O11" s="30" t="str">
        <f>'2009'!A11</f>
        <v>Peter Hallerbach</v>
      </c>
      <c r="P11" s="32">
        <f>'2009'!B11</f>
        <v>330.7000000000001</v>
      </c>
      <c r="Q11" s="30" t="str">
        <f>'2010'!A11</f>
        <v>Bernd Hohn</v>
      </c>
      <c r="R11" s="32">
        <f>'2010'!B11</f>
        <v>467.8000000000001</v>
      </c>
      <c r="S11" s="30" t="str">
        <f>'2011'!A11</f>
        <v>Peter Hallerbach</v>
      </c>
      <c r="T11" s="32">
        <f>'2011'!B11</f>
        <v>222.7</v>
      </c>
      <c r="U11" s="30" t="str">
        <f>'2012'!A11</f>
        <v>Wolfgang Mai</v>
      </c>
      <c r="V11" s="32">
        <f>'2012'!B11</f>
        <v>365.60000000000014</v>
      </c>
      <c r="W11" s="30" t="str">
        <f>'2013'!A11</f>
        <v>Peter Philipp</v>
      </c>
      <c r="X11" s="32">
        <f>'2013'!B11</f>
        <v>258.69999999999993</v>
      </c>
      <c r="Y11" s="30" t="str">
        <f>'2014'!A11</f>
        <v>Manfred Wrobel</v>
      </c>
      <c r="Z11" s="32">
        <f>'2014'!B11</f>
        <v>83.5</v>
      </c>
      <c r="AA11" s="30" t="str">
        <f>'2015'!A11</f>
        <v>Jürgen Gottschalk</v>
      </c>
      <c r="AB11" s="32">
        <f>'2015'!B11</f>
        <v>8</v>
      </c>
      <c r="AC11" s="30" t="str">
        <f>'2016'!A11</f>
        <v>Hubert Kunze</v>
      </c>
      <c r="AD11" s="32">
        <f>'2016'!B11</f>
        <v>75.6</v>
      </c>
      <c r="AE11" s="30" t="str">
        <f>'2017'!A11</f>
        <v>Bernd Hohn</v>
      </c>
      <c r="AF11" s="32">
        <f>'2017'!B11</f>
        <v>33.7</v>
      </c>
      <c r="AG11" s="30" t="str">
        <f>'2018'!A11</f>
        <v>Detlef Kleuver</v>
      </c>
      <c r="AH11" s="32">
        <f>'2018'!B11</f>
        <v>119.70000000000003</v>
      </c>
      <c r="AI11" s="30" t="str">
        <f>'2019'!A11</f>
        <v>Detlef Kleuver</v>
      </c>
      <c r="AJ11" s="32">
        <f>'2019'!B11</f>
        <v>44.4</v>
      </c>
      <c r="AK11" s="30" t="str">
        <f>'2020'!A11</f>
        <v>Volker Berg</v>
      </c>
      <c r="AL11" s="32">
        <f>'2020'!B11</f>
        <v>31</v>
      </c>
    </row>
    <row r="12" spans="1:38" ht="12.75">
      <c r="A12" s="3" t="s">
        <v>6</v>
      </c>
      <c r="B12" s="17">
        <v>16</v>
      </c>
      <c r="C12" s="3" t="s">
        <v>10</v>
      </c>
      <c r="D12" s="21">
        <v>130.5</v>
      </c>
      <c r="E12" s="3" t="str">
        <f>'2004'!A12</f>
        <v>Peter Philipp</v>
      </c>
      <c r="F12" s="8">
        <f>'2004'!B12</f>
        <v>144</v>
      </c>
      <c r="G12" s="30" t="str">
        <f>'2005'!A12</f>
        <v>Peter Philipp</v>
      </c>
      <c r="H12" s="32">
        <f>'2005'!B12</f>
        <v>252.8</v>
      </c>
      <c r="I12" s="30" t="str">
        <f>'2006'!A12</f>
        <v>Peter Philipp</v>
      </c>
      <c r="J12" s="32">
        <f>'2006'!B12</f>
        <v>263.6</v>
      </c>
      <c r="K12" s="30" t="str">
        <f>'2007'!A12</f>
        <v>Bernd Hohn</v>
      </c>
      <c r="L12" s="32">
        <f>'2007'!B12</f>
        <v>310.59999999999997</v>
      </c>
      <c r="M12" s="30" t="str">
        <f>'2008'!A12</f>
        <v>Jens Goldbeck</v>
      </c>
      <c r="N12" s="32">
        <f>'2008'!B12</f>
        <v>406.8</v>
      </c>
      <c r="O12" s="30" t="str">
        <f>'2009'!A12</f>
        <v>Manfred Wrobel</v>
      </c>
      <c r="P12" s="32">
        <f>'2009'!B12</f>
        <v>325.5000000000001</v>
      </c>
      <c r="Q12" s="30" t="str">
        <f>'2010'!A12</f>
        <v>Manfred Wrobel</v>
      </c>
      <c r="R12" s="32">
        <f>'2010'!B12</f>
        <v>333.00000000000006</v>
      </c>
      <c r="S12" s="30" t="str">
        <f>'2011'!A12</f>
        <v>Wolfgang Mai</v>
      </c>
      <c r="T12" s="32">
        <f>'2011'!B12</f>
        <v>208.20999999999998</v>
      </c>
      <c r="U12" s="30" t="str">
        <f>'2012'!A12</f>
        <v>Dietrich Bauer</v>
      </c>
      <c r="V12" s="32">
        <f>'2012'!B12</f>
        <v>308.30000000000007</v>
      </c>
      <c r="W12" s="30" t="str">
        <f>'2013'!A12</f>
        <v>Peter Hallerbach</v>
      </c>
      <c r="X12" s="32">
        <f>'2013'!B12</f>
        <v>159.79999999999998</v>
      </c>
      <c r="Y12" s="30" t="str">
        <f>'2014'!A12</f>
        <v>Bernd Hohn</v>
      </c>
      <c r="Z12" s="32">
        <f>'2014'!B12</f>
        <v>88</v>
      </c>
      <c r="AA12" s="30" t="str">
        <f>'2015'!A12</f>
        <v>Manfred Wrobel</v>
      </c>
      <c r="AB12" s="32">
        <f>'2015'!B12</f>
        <v>6</v>
      </c>
      <c r="AC12" s="30" t="str">
        <f>'2016'!A12</f>
        <v>Werner Levermann</v>
      </c>
      <c r="AD12" s="32">
        <f>'2016'!B12</f>
        <v>9.5</v>
      </c>
      <c r="AE12" s="30" t="str">
        <f>'2017'!A12</f>
        <v>Werner Levermann</v>
      </c>
      <c r="AF12" s="32">
        <f>'2017'!B12</f>
        <v>8</v>
      </c>
      <c r="AG12" s="30" t="str">
        <f>'2018'!A12</f>
        <v>Hubert Kunze</v>
      </c>
      <c r="AH12" s="32">
        <f>'2018'!B12</f>
        <v>16</v>
      </c>
      <c r="AI12" s="30" t="str">
        <f>'2019'!A12</f>
        <v>Hubert Kunze</v>
      </c>
      <c r="AJ12" s="32">
        <f>'2019'!B12</f>
        <v>26.6</v>
      </c>
      <c r="AK12" s="30" t="str">
        <f>'2020'!A12</f>
        <v>Werner Levermann</v>
      </c>
      <c r="AL12" s="32">
        <f>'2020'!B12</f>
        <v>17</v>
      </c>
    </row>
    <row r="13" spans="1:36" ht="12.75">
      <c r="A13" s="3" t="s">
        <v>7</v>
      </c>
      <c r="B13" s="17">
        <v>14</v>
      </c>
      <c r="C13" s="3" t="s">
        <v>7</v>
      </c>
      <c r="D13" s="21">
        <v>108.5</v>
      </c>
      <c r="E13" s="3" t="str">
        <f>'2004'!A13</f>
        <v>Peter Hallerbach</v>
      </c>
      <c r="F13" s="8">
        <f>'2004'!B13</f>
        <v>72</v>
      </c>
      <c r="G13" s="30" t="str">
        <f>'2005'!A13</f>
        <v>Peter Hallerbach</v>
      </c>
      <c r="H13" s="32">
        <f>'2005'!B13</f>
        <v>83.8</v>
      </c>
      <c r="I13" s="30" t="str">
        <f>'2006'!A13</f>
        <v>Jens Goldbeck</v>
      </c>
      <c r="J13" s="32">
        <f>'2006'!B13</f>
        <v>256.4</v>
      </c>
      <c r="K13" s="30" t="str">
        <f>'2007'!A13</f>
        <v>Jürgen Gottschalk</v>
      </c>
      <c r="L13" s="32">
        <f>'2007'!B13</f>
        <v>221.30000000000004</v>
      </c>
      <c r="M13" s="30" t="str">
        <f>'2008'!A13</f>
        <v>Jürgen Gottschalk</v>
      </c>
      <c r="N13" s="32">
        <f>'2008'!B13</f>
        <v>297</v>
      </c>
      <c r="O13" s="30" t="str">
        <f>'2009'!A13</f>
        <v>Wolfgang Kahlke</v>
      </c>
      <c r="P13" s="32">
        <f>'2009'!B13</f>
        <v>251.54999999999995</v>
      </c>
      <c r="Q13" s="30" t="str">
        <f>'2010'!A13</f>
        <v>Wolfgang Mai</v>
      </c>
      <c r="R13" s="32">
        <f>'2010'!B13</f>
        <v>250.69999999999996</v>
      </c>
      <c r="S13" s="30" t="str">
        <f>'2011'!A13</f>
        <v>Manfred Wrobel</v>
      </c>
      <c r="T13" s="32">
        <f>'2011'!B13</f>
        <v>166.5</v>
      </c>
      <c r="U13" s="30" t="str">
        <f>'2012'!A13</f>
        <v>Peter Hallerbach</v>
      </c>
      <c r="V13" s="32">
        <f>'2012'!B13</f>
        <v>261.1</v>
      </c>
      <c r="W13" s="30" t="str">
        <f>'2013'!A13</f>
        <v>Manfred Wrobel</v>
      </c>
      <c r="X13" s="32">
        <f>'2013'!B13</f>
        <v>114.1</v>
      </c>
      <c r="Y13" s="30" t="str">
        <f>'2014'!A13</f>
        <v>Hubert Kunze</v>
      </c>
      <c r="Z13" s="32">
        <f>'2014'!B13</f>
        <v>33</v>
      </c>
      <c r="AA13" s="30" t="str">
        <f>'2015'!A13</f>
        <v>Bernd Hohn</v>
      </c>
      <c r="AB13" s="32">
        <f>'2015'!B13</f>
        <v>5.5</v>
      </c>
      <c r="AC13" s="30" t="str">
        <f>'2016'!A13</f>
        <v>Bernd Hohn</v>
      </c>
      <c r="AD13" s="32">
        <f>'2016'!B13</f>
        <v>2.5</v>
      </c>
      <c r="AE13" s="30" t="str">
        <f>'2017'!A13</f>
        <v>Detlef Kleuver</v>
      </c>
      <c r="AF13" s="32">
        <f>'2017'!B13</f>
        <v>5</v>
      </c>
      <c r="AI13" s="30" t="str">
        <f>'2019'!A13</f>
        <v>Werner Levermann</v>
      </c>
      <c r="AJ13" s="32">
        <f>'2019'!B13</f>
        <v>7.9</v>
      </c>
    </row>
    <row r="14" spans="1:26" ht="12.75">
      <c r="A14" s="3" t="s">
        <v>9</v>
      </c>
      <c r="B14" s="17">
        <v>12</v>
      </c>
      <c r="C14" s="3" t="s">
        <v>9</v>
      </c>
      <c r="D14" s="21">
        <v>91</v>
      </c>
      <c r="E14" s="3" t="str">
        <f>'2004'!A14</f>
        <v>Wolfgang Kehler</v>
      </c>
      <c r="F14" s="8">
        <f>'2004'!B14</f>
        <v>48</v>
      </c>
      <c r="G14" s="30" t="str">
        <f>'2005'!A14</f>
        <v>Bernd Hohn</v>
      </c>
      <c r="H14" s="32">
        <f>'2005'!B14</f>
        <v>24</v>
      </c>
      <c r="I14" s="30" t="str">
        <f>'2006'!A14</f>
        <v>Wolfgang Mai</v>
      </c>
      <c r="J14" s="32">
        <f>'2006'!B14</f>
        <v>129.4</v>
      </c>
      <c r="K14" s="30" t="str">
        <f>'2007'!A14</f>
        <v>Jens Goldbeck</v>
      </c>
      <c r="L14" s="32">
        <f>'2007'!B14</f>
        <v>199.10000000000002</v>
      </c>
      <c r="M14" s="30" t="str">
        <f>'2008'!A14</f>
        <v>Jan Bechtel</v>
      </c>
      <c r="N14" s="32">
        <f>'2008'!B14</f>
        <v>72.3</v>
      </c>
      <c r="O14" s="30" t="str">
        <f>'2009'!A14</f>
        <v>Jan Bechtel</v>
      </c>
      <c r="P14" s="32">
        <f>'2009'!B14</f>
        <v>212.29999999999998</v>
      </c>
      <c r="Q14" s="30" t="str">
        <f>'2010'!A14</f>
        <v>Peter Philipp</v>
      </c>
      <c r="R14" s="32">
        <f>'2010'!B14</f>
        <v>0</v>
      </c>
      <c r="S14" s="30" t="str">
        <f>'2011'!A14</f>
        <v>Peter Philipp</v>
      </c>
      <c r="T14" s="32">
        <f>'2011'!B14</f>
        <v>46.7</v>
      </c>
      <c r="U14" s="30" t="str">
        <f>'2012'!A14</f>
        <v>Manfred Wrobel</v>
      </c>
      <c r="V14" s="32">
        <f>'2012'!B14</f>
        <v>221.99999999999997</v>
      </c>
      <c r="W14" s="30" t="str">
        <f>'2013'!A14</f>
        <v>Dietrich Bauer</v>
      </c>
      <c r="X14" s="32">
        <f>'2013'!B14</f>
        <v>60.5</v>
      </c>
      <c r="Y14" s="30" t="str">
        <f>'2014'!A14</f>
        <v>Jürgen Gottschalk</v>
      </c>
      <c r="Z14" s="32">
        <f>'2014'!B14</f>
        <v>12.1</v>
      </c>
    </row>
    <row r="15" spans="5:24" ht="12.75">
      <c r="E15" s="3" t="str">
        <f>'2004'!A15</f>
        <v>Bernd Hohn</v>
      </c>
      <c r="F15" s="8">
        <f>'2004'!B15</f>
        <v>11</v>
      </c>
      <c r="K15" s="30" t="str">
        <f>'2007'!A15</f>
        <v>Sascha Radermacher</v>
      </c>
      <c r="L15" s="32">
        <f>'2007'!B15</f>
        <v>53.400000000000006</v>
      </c>
      <c r="M15" s="30" t="str">
        <f>'2008'!A15</f>
        <v>Peter Philipp</v>
      </c>
      <c r="N15" s="32">
        <f>'2008'!B15</f>
        <v>71.10000000000001</v>
      </c>
      <c r="O15" s="30" t="str">
        <f>'2009'!A15</f>
        <v>Peter Philipp</v>
      </c>
      <c r="P15" s="32">
        <f>'2009'!B15</f>
        <v>12</v>
      </c>
      <c r="U15" s="30" t="str">
        <f>'2012'!A15</f>
        <v>Jürgen Gottschalk</v>
      </c>
      <c r="V15" s="32">
        <f>'2012'!B15</f>
        <v>178.79999999999998</v>
      </c>
      <c r="W15" s="30" t="str">
        <f>'2013'!A15</f>
        <v>Jürgen Gottschalk</v>
      </c>
      <c r="X15" s="32">
        <f>'2013'!B15</f>
        <v>38.1</v>
      </c>
    </row>
    <row r="16" ht="13.5" thickBot="1"/>
    <row r="17" spans="1:38" ht="13.5" thickBot="1">
      <c r="A17" s="45" t="s">
        <v>39</v>
      </c>
      <c r="B17" s="46">
        <f>SUM(B4:B16)</f>
        <v>808</v>
      </c>
      <c r="C17" s="45" t="s">
        <v>39</v>
      </c>
      <c r="D17" s="46">
        <f>SUM(D4:D16)</f>
        <v>3682.4</v>
      </c>
      <c r="E17" s="45" t="s">
        <v>39</v>
      </c>
      <c r="F17" s="46">
        <f>SUM(F4:F16)</f>
        <v>3481.9</v>
      </c>
      <c r="G17" s="45" t="s">
        <v>39</v>
      </c>
      <c r="H17" s="46">
        <f>SUM(H4:H16)</f>
        <v>4188.000000000001</v>
      </c>
      <c r="I17" s="45" t="s">
        <v>39</v>
      </c>
      <c r="J17" s="46">
        <f>SUM(J4:J16)</f>
        <v>4861.699999999999</v>
      </c>
      <c r="K17" s="45" t="s">
        <v>39</v>
      </c>
      <c r="L17" s="46">
        <f>SUM(L4:L16)</f>
        <v>4753.5</v>
      </c>
      <c r="M17" s="45" t="s">
        <v>39</v>
      </c>
      <c r="N17" s="46">
        <f>SUM(N4:N16)</f>
        <v>5325.1</v>
      </c>
      <c r="O17" s="45" t="s">
        <v>39</v>
      </c>
      <c r="P17" s="46">
        <f>SUM(P4:P16)</f>
        <v>4896.250000000001</v>
      </c>
      <c r="Q17" s="45" t="s">
        <v>39</v>
      </c>
      <c r="R17" s="46">
        <f>SUM(R4:R16)</f>
        <v>5327.700000000001</v>
      </c>
      <c r="S17" s="45" t="s">
        <v>39</v>
      </c>
      <c r="T17" s="46">
        <f>SUM(T4:T16)</f>
        <v>4337.809999999999</v>
      </c>
      <c r="U17" s="45" t="s">
        <v>39</v>
      </c>
      <c r="V17" s="46">
        <f>SUM(V4:V16)</f>
        <v>4822.580000000002</v>
      </c>
      <c r="W17" s="45" t="s">
        <v>39</v>
      </c>
      <c r="X17" s="46">
        <f>SUM(X4:X16)</f>
        <v>3480.7000000000007</v>
      </c>
      <c r="Y17" s="45" t="s">
        <v>39</v>
      </c>
      <c r="Z17" s="46">
        <f>SUM(Z4:Z16)</f>
        <v>2636.6000000000004</v>
      </c>
      <c r="AA17" s="45" t="s">
        <v>39</v>
      </c>
      <c r="AB17" s="46">
        <f>SUM(AB4:AB16)</f>
        <v>1833.1000000000001</v>
      </c>
      <c r="AC17" s="45" t="s">
        <v>39</v>
      </c>
      <c r="AD17" s="46">
        <f>SUM(AD4:AD16)</f>
        <v>1998.6</v>
      </c>
      <c r="AE17" s="45" t="s">
        <v>39</v>
      </c>
      <c r="AF17" s="46">
        <f>SUM(AF4:AF16)</f>
        <v>1990.1000000000006</v>
      </c>
      <c r="AG17" s="45" t="s">
        <v>39</v>
      </c>
      <c r="AH17" s="46">
        <f>SUM(AH4:AH16)</f>
        <v>2072.8</v>
      </c>
      <c r="AI17" s="45" t="s">
        <v>39</v>
      </c>
      <c r="AJ17" s="46">
        <f>SUM(AJ4:AJ16)</f>
        <v>1936.0000000000002</v>
      </c>
      <c r="AK17" s="45" t="s">
        <v>39</v>
      </c>
      <c r="AL17" s="46">
        <f>SUM(AL4:AL16)</f>
        <v>2278.5000000000005</v>
      </c>
    </row>
  </sheetData>
  <sheetProtection/>
  <mergeCells count="19">
    <mergeCell ref="A2:B2"/>
    <mergeCell ref="C2:D2"/>
    <mergeCell ref="E2:F2"/>
    <mergeCell ref="G2:H2"/>
    <mergeCell ref="S2:T2"/>
    <mergeCell ref="Q2:R2"/>
    <mergeCell ref="O2:P2"/>
    <mergeCell ref="I2:J2"/>
    <mergeCell ref="M2:N2"/>
    <mergeCell ref="K2:L2"/>
    <mergeCell ref="U2:V2"/>
    <mergeCell ref="AA2:AB2"/>
    <mergeCell ref="AI2:AJ2"/>
    <mergeCell ref="AG2:AH2"/>
    <mergeCell ref="AE2:AF2"/>
    <mergeCell ref="AK2:AL2"/>
    <mergeCell ref="Y2:Z2"/>
    <mergeCell ref="W2:X2"/>
    <mergeCell ref="AC2:AD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"/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38" sqref="N38"/>
    </sheetView>
  </sheetViews>
  <sheetFormatPr defaultColWidth="11.421875" defaultRowHeight="12.75"/>
  <cols>
    <col min="1" max="1" width="16.140625" style="0" bestFit="1" customWidth="1"/>
    <col min="2" max="3" width="5.7109375" style="0" customWidth="1"/>
    <col min="4" max="5" width="5.8515625" style="0" hidden="1" customWidth="1"/>
    <col min="6" max="6" width="6.00390625" style="0" customWidth="1"/>
    <col min="7" max="7" width="3.28125" style="0" bestFit="1" customWidth="1"/>
    <col min="8" max="11" width="4.00390625" style="0" bestFit="1" customWidth="1"/>
    <col min="12" max="14" width="5.00390625" style="0" bestFit="1" customWidth="1"/>
    <col min="15" max="17" width="4.00390625" style="0" bestFit="1" customWidth="1"/>
    <col min="18" max="18" width="5.00390625" style="0" bestFit="1" customWidth="1"/>
    <col min="19" max="20" width="4.00390625" style="0" bestFit="1" customWidth="1"/>
    <col min="21" max="55" width="5.00390625" style="0" bestFit="1" customWidth="1"/>
    <col min="56" max="56" width="3.7109375" style="0" customWidth="1"/>
    <col min="57" max="59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5" t="s">
        <v>23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67.5">
      <c r="A3" s="4"/>
      <c r="B3" s="22" t="s">
        <v>22</v>
      </c>
      <c r="C3" s="10" t="s">
        <v>17</v>
      </c>
      <c r="D3" s="14" t="s">
        <v>17</v>
      </c>
      <c r="E3" s="14"/>
      <c r="F3" s="24" t="s">
        <v>20</v>
      </c>
      <c r="G3" s="15">
        <v>37994</v>
      </c>
      <c r="H3" s="15">
        <v>38001</v>
      </c>
      <c r="I3" s="15">
        <v>38008</v>
      </c>
      <c r="J3" s="15">
        <v>38015</v>
      </c>
      <c r="K3" s="15">
        <v>38022</v>
      </c>
      <c r="L3" s="15">
        <v>38029</v>
      </c>
      <c r="M3" s="15">
        <v>38036</v>
      </c>
      <c r="N3" s="15">
        <v>38043</v>
      </c>
      <c r="O3" s="15">
        <v>38050</v>
      </c>
      <c r="P3" s="15">
        <v>38057</v>
      </c>
      <c r="Q3" s="15">
        <v>38064</v>
      </c>
      <c r="R3" s="15">
        <v>38071</v>
      </c>
      <c r="S3" s="15">
        <v>38078</v>
      </c>
      <c r="T3" s="15">
        <v>38085</v>
      </c>
      <c r="U3" s="15">
        <v>38092</v>
      </c>
      <c r="V3" s="15">
        <v>38099</v>
      </c>
      <c r="W3" s="15">
        <v>38106</v>
      </c>
      <c r="X3" s="15">
        <v>38113</v>
      </c>
      <c r="Y3" s="15">
        <v>38120</v>
      </c>
      <c r="Z3" s="15">
        <v>38134</v>
      </c>
      <c r="AA3" s="15">
        <v>38141</v>
      </c>
      <c r="AB3" s="15">
        <v>38155</v>
      </c>
      <c r="AC3" s="15">
        <v>38162</v>
      </c>
      <c r="AD3" s="15">
        <v>38169</v>
      </c>
      <c r="AE3" s="15">
        <v>38176</v>
      </c>
      <c r="AF3" s="15">
        <v>38183</v>
      </c>
      <c r="AG3" s="15">
        <v>38190</v>
      </c>
      <c r="AH3" s="15">
        <v>38197</v>
      </c>
      <c r="AI3" s="15">
        <v>38204</v>
      </c>
      <c r="AJ3" s="15">
        <v>38211</v>
      </c>
      <c r="AK3" s="15">
        <v>38218</v>
      </c>
      <c r="AL3" s="15">
        <v>38225</v>
      </c>
      <c r="AM3" s="15">
        <v>38232</v>
      </c>
      <c r="AN3" s="15">
        <v>38239</v>
      </c>
      <c r="AO3" s="15">
        <v>38246</v>
      </c>
      <c r="AP3" s="15">
        <v>38253</v>
      </c>
      <c r="AQ3" s="15">
        <v>38260</v>
      </c>
      <c r="AR3" s="15">
        <v>38267</v>
      </c>
      <c r="AS3" s="15">
        <v>38274</v>
      </c>
      <c r="AT3" s="15">
        <v>38281</v>
      </c>
      <c r="AU3" s="15">
        <v>38288</v>
      </c>
      <c r="AV3" s="15">
        <v>38295</v>
      </c>
      <c r="AW3" s="15">
        <v>38302</v>
      </c>
      <c r="AX3" s="15">
        <v>38309</v>
      </c>
      <c r="AY3" s="15">
        <v>38316</v>
      </c>
      <c r="AZ3" s="15">
        <v>38323</v>
      </c>
      <c r="BA3" s="15">
        <v>38330</v>
      </c>
      <c r="BB3" s="15">
        <v>38337</v>
      </c>
      <c r="BC3" s="15">
        <v>38344</v>
      </c>
    </row>
    <row r="4" spans="1:55" ht="12.75">
      <c r="A4" s="3" t="s">
        <v>5</v>
      </c>
      <c r="B4" s="20">
        <f aca="true" t="shared" si="0" ref="B4:B16">SUM(G4:BC4)</f>
        <v>765.5</v>
      </c>
      <c r="C4" s="9">
        <f aca="true" t="shared" si="1" ref="C4:C15">E4/D4</f>
        <v>0.7755102040816326</v>
      </c>
      <c r="D4" s="16">
        <f aca="true" t="shared" si="2" ref="D4:D15">COUNT($G$3:$BC$3)</f>
        <v>49</v>
      </c>
      <c r="E4" s="16">
        <f aca="true" t="shared" si="3" ref="E4:E15">COUNT(G4:BC4)</f>
        <v>38</v>
      </c>
      <c r="F4" s="26">
        <f aca="true" t="shared" si="4" ref="F4:F15">B4/COUNT(G4:BC4)</f>
        <v>20.144736842105264</v>
      </c>
      <c r="G4" s="19">
        <v>12</v>
      </c>
      <c r="H4" s="19"/>
      <c r="I4" s="19"/>
      <c r="J4" s="19">
        <v>12</v>
      </c>
      <c r="K4" s="19">
        <v>15</v>
      </c>
      <c r="L4" s="19">
        <v>22</v>
      </c>
      <c r="M4" s="19">
        <v>22</v>
      </c>
      <c r="N4" s="19">
        <v>22</v>
      </c>
      <c r="O4" s="19">
        <v>22</v>
      </c>
      <c r="P4" s="19">
        <v>22</v>
      </c>
      <c r="Q4" s="19">
        <v>25</v>
      </c>
      <c r="R4" s="19">
        <v>22</v>
      </c>
      <c r="S4" s="19">
        <v>25</v>
      </c>
      <c r="T4" s="19">
        <v>25</v>
      </c>
      <c r="U4" s="19">
        <v>25</v>
      </c>
      <c r="V4" s="19">
        <v>22</v>
      </c>
      <c r="W4" s="19"/>
      <c r="X4" s="19">
        <v>25</v>
      </c>
      <c r="Y4" s="19">
        <v>12</v>
      </c>
      <c r="Z4" s="19">
        <v>24</v>
      </c>
      <c r="AA4" s="19">
        <v>25</v>
      </c>
      <c r="AB4" s="19">
        <v>25</v>
      </c>
      <c r="AC4" s="19">
        <v>25</v>
      </c>
      <c r="AD4" s="19"/>
      <c r="AE4" s="19">
        <v>26</v>
      </c>
      <c r="AF4" s="19">
        <v>15</v>
      </c>
      <c r="AG4" s="19">
        <v>23</v>
      </c>
      <c r="AH4" s="19"/>
      <c r="AI4" s="19">
        <v>13.5</v>
      </c>
      <c r="AJ4" s="19">
        <v>18</v>
      </c>
      <c r="AK4" s="19">
        <v>22</v>
      </c>
      <c r="AL4" s="19">
        <v>18</v>
      </c>
      <c r="AM4" s="19">
        <v>24</v>
      </c>
      <c r="AN4" s="19"/>
      <c r="AO4" s="19"/>
      <c r="AP4" s="19">
        <v>12</v>
      </c>
      <c r="AQ4" s="19">
        <v>22</v>
      </c>
      <c r="AR4" s="19">
        <v>22</v>
      </c>
      <c r="AS4" s="19">
        <v>22</v>
      </c>
      <c r="AT4" s="19"/>
      <c r="AU4" s="19"/>
      <c r="AV4" s="19">
        <v>22</v>
      </c>
      <c r="AW4" s="19">
        <v>22</v>
      </c>
      <c r="AX4" s="19">
        <v>14</v>
      </c>
      <c r="AY4" s="19">
        <v>14</v>
      </c>
      <c r="AZ4" s="19"/>
      <c r="BA4" s="19"/>
      <c r="BB4" s="19">
        <v>12</v>
      </c>
      <c r="BC4" s="19">
        <v>15</v>
      </c>
    </row>
    <row r="5" spans="1:55" ht="12.75">
      <c r="A5" s="3" t="s">
        <v>1</v>
      </c>
      <c r="B5" s="21">
        <f t="shared" si="0"/>
        <v>509.4</v>
      </c>
      <c r="C5" s="7">
        <f t="shared" si="1"/>
        <v>0.673469387755102</v>
      </c>
      <c r="D5" s="16">
        <f t="shared" si="2"/>
        <v>49</v>
      </c>
      <c r="E5" s="16">
        <f t="shared" si="3"/>
        <v>33</v>
      </c>
      <c r="F5" s="26">
        <f t="shared" si="4"/>
        <v>15.436363636363636</v>
      </c>
      <c r="G5" s="19">
        <v>12</v>
      </c>
      <c r="H5" s="19">
        <v>15</v>
      </c>
      <c r="I5" s="19">
        <v>15</v>
      </c>
      <c r="J5" s="19">
        <v>12</v>
      </c>
      <c r="K5" s="19">
        <v>15</v>
      </c>
      <c r="L5" s="19">
        <v>21</v>
      </c>
      <c r="M5" s="19">
        <v>17.5</v>
      </c>
      <c r="N5" s="19">
        <v>17.5</v>
      </c>
      <c r="O5" s="19">
        <v>21</v>
      </c>
      <c r="P5" s="19"/>
      <c r="Q5" s="19">
        <v>24</v>
      </c>
      <c r="R5" s="19">
        <v>17.5</v>
      </c>
      <c r="S5" s="19">
        <v>15</v>
      </c>
      <c r="T5" s="19">
        <v>14</v>
      </c>
      <c r="U5" s="19">
        <v>31.4</v>
      </c>
      <c r="V5" s="19"/>
      <c r="W5" s="19">
        <v>12</v>
      </c>
      <c r="X5" s="19"/>
      <c r="Y5" s="19">
        <v>12</v>
      </c>
      <c r="Z5" s="19"/>
      <c r="AA5" s="19">
        <v>17.5</v>
      </c>
      <c r="AB5" s="19">
        <v>17.5</v>
      </c>
      <c r="AC5" s="19">
        <v>17.5</v>
      </c>
      <c r="AD5" s="19">
        <v>11</v>
      </c>
      <c r="AE5" s="19"/>
      <c r="AF5" s="19"/>
      <c r="AG5" s="19">
        <v>14</v>
      </c>
      <c r="AH5" s="19">
        <v>13.5</v>
      </c>
      <c r="AI5" s="19">
        <v>13.5</v>
      </c>
      <c r="AJ5" s="19"/>
      <c r="AK5" s="19"/>
      <c r="AL5" s="19"/>
      <c r="AM5" s="19"/>
      <c r="AN5" s="19"/>
      <c r="AO5" s="19"/>
      <c r="AP5" s="19"/>
      <c r="AQ5" s="19">
        <v>12</v>
      </c>
      <c r="AR5" s="19">
        <v>12</v>
      </c>
      <c r="AS5" s="19">
        <v>12</v>
      </c>
      <c r="AT5" s="19"/>
      <c r="AU5" s="19">
        <v>12</v>
      </c>
      <c r="AV5" s="19"/>
      <c r="AW5" s="19">
        <v>15</v>
      </c>
      <c r="AX5" s="19">
        <v>14</v>
      </c>
      <c r="AY5" s="19"/>
      <c r="AZ5" s="19">
        <v>15</v>
      </c>
      <c r="BA5" s="19">
        <v>14</v>
      </c>
      <c r="BB5" s="19">
        <v>12</v>
      </c>
      <c r="BC5" s="19">
        <v>15</v>
      </c>
    </row>
    <row r="6" spans="1:55" ht="12.75">
      <c r="A6" s="3" t="s">
        <v>8</v>
      </c>
      <c r="B6" s="21">
        <f t="shared" si="0"/>
        <v>408.5</v>
      </c>
      <c r="C6" s="7">
        <f t="shared" si="1"/>
        <v>0.6938775510204082</v>
      </c>
      <c r="D6" s="16">
        <f t="shared" si="2"/>
        <v>49</v>
      </c>
      <c r="E6" s="16">
        <f t="shared" si="3"/>
        <v>34</v>
      </c>
      <c r="F6" s="26">
        <f t="shared" si="4"/>
        <v>12.014705882352942</v>
      </c>
      <c r="G6" s="19">
        <v>12</v>
      </c>
      <c r="H6" s="19">
        <v>12</v>
      </c>
      <c r="I6" s="19"/>
      <c r="J6" s="19">
        <v>12</v>
      </c>
      <c r="K6" s="19">
        <v>12</v>
      </c>
      <c r="L6" s="19"/>
      <c r="M6" s="19"/>
      <c r="N6" s="19">
        <v>12</v>
      </c>
      <c r="O6" s="19">
        <v>12</v>
      </c>
      <c r="P6" s="19">
        <v>10</v>
      </c>
      <c r="Q6" s="19"/>
      <c r="R6" s="19">
        <v>12</v>
      </c>
      <c r="S6" s="19">
        <v>12</v>
      </c>
      <c r="T6" s="19"/>
      <c r="U6" s="19">
        <v>12</v>
      </c>
      <c r="V6" s="19">
        <v>12</v>
      </c>
      <c r="W6" s="19"/>
      <c r="X6" s="19">
        <v>12</v>
      </c>
      <c r="Y6" s="19">
        <v>12</v>
      </c>
      <c r="Z6" s="19"/>
      <c r="AA6" s="19">
        <v>12</v>
      </c>
      <c r="AB6" s="19"/>
      <c r="AC6" s="19">
        <v>12</v>
      </c>
      <c r="AD6" s="19">
        <v>10</v>
      </c>
      <c r="AE6" s="19"/>
      <c r="AF6" s="19">
        <v>12</v>
      </c>
      <c r="AG6" s="19"/>
      <c r="AH6" s="19"/>
      <c r="AI6" s="19">
        <v>13.5</v>
      </c>
      <c r="AJ6" s="19">
        <v>14</v>
      </c>
      <c r="AK6" s="19">
        <v>14</v>
      </c>
      <c r="AL6" s="19">
        <v>14</v>
      </c>
      <c r="AM6" s="19">
        <v>11</v>
      </c>
      <c r="AN6" s="19">
        <v>12</v>
      </c>
      <c r="AO6" s="19"/>
      <c r="AP6" s="19"/>
      <c r="AQ6" s="19">
        <v>12</v>
      </c>
      <c r="AR6" s="19">
        <v>12</v>
      </c>
      <c r="AS6" s="19"/>
      <c r="AT6" s="19">
        <v>17</v>
      </c>
      <c r="AU6" s="19">
        <v>17</v>
      </c>
      <c r="AV6" s="19">
        <v>17</v>
      </c>
      <c r="AW6" s="19">
        <v>12</v>
      </c>
      <c r="AX6" s="19">
        <v>7</v>
      </c>
      <c r="AY6" s="19">
        <v>12</v>
      </c>
      <c r="AZ6" s="19">
        <v>12</v>
      </c>
      <c r="BA6" s="19">
        <v>12</v>
      </c>
      <c r="BB6" s="19">
        <v>0</v>
      </c>
      <c r="BC6" s="19"/>
    </row>
    <row r="7" spans="1:55" ht="12.75">
      <c r="A7" s="3" t="s">
        <v>2</v>
      </c>
      <c r="B7" s="21">
        <f t="shared" si="0"/>
        <v>389.5</v>
      </c>
      <c r="C7" s="7">
        <f t="shared" si="1"/>
        <v>0.5102040816326531</v>
      </c>
      <c r="D7" s="16">
        <f t="shared" si="2"/>
        <v>49</v>
      </c>
      <c r="E7" s="16">
        <f t="shared" si="3"/>
        <v>25</v>
      </c>
      <c r="F7" s="26">
        <f t="shared" si="4"/>
        <v>15.58</v>
      </c>
      <c r="G7" s="19">
        <v>12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v>12</v>
      </c>
      <c r="W7" s="19">
        <v>12</v>
      </c>
      <c r="X7" s="19">
        <v>12</v>
      </c>
      <c r="Y7" s="19"/>
      <c r="Z7" s="19">
        <v>18</v>
      </c>
      <c r="AA7" s="19">
        <v>17.5</v>
      </c>
      <c r="AB7" s="19">
        <v>17.5</v>
      </c>
      <c r="AC7" s="19">
        <v>17.5</v>
      </c>
      <c r="AD7" s="19">
        <v>11</v>
      </c>
      <c r="AE7" s="19">
        <v>18</v>
      </c>
      <c r="AF7" s="19"/>
      <c r="AG7" s="19"/>
      <c r="AH7" s="19"/>
      <c r="AI7" s="19">
        <v>18</v>
      </c>
      <c r="AJ7" s="19">
        <v>18</v>
      </c>
      <c r="AK7" s="19">
        <v>22</v>
      </c>
      <c r="AL7" s="19">
        <v>18</v>
      </c>
      <c r="AM7" s="19">
        <v>19</v>
      </c>
      <c r="AN7" s="19">
        <v>12</v>
      </c>
      <c r="AO7" s="19"/>
      <c r="AP7" s="19">
        <v>12</v>
      </c>
      <c r="AQ7" s="19">
        <v>18</v>
      </c>
      <c r="AR7" s="19"/>
      <c r="AS7" s="19"/>
      <c r="AT7" s="19"/>
      <c r="AU7" s="19">
        <v>18</v>
      </c>
      <c r="AV7" s="19">
        <v>18</v>
      </c>
      <c r="AW7" s="19"/>
      <c r="AX7" s="19">
        <v>14</v>
      </c>
      <c r="AY7" s="19">
        <v>14</v>
      </c>
      <c r="AZ7" s="19">
        <v>15</v>
      </c>
      <c r="BA7" s="19">
        <v>14</v>
      </c>
      <c r="BB7" s="19">
        <v>12</v>
      </c>
      <c r="BC7" s="19"/>
    </row>
    <row r="8" spans="1:55" ht="12.75">
      <c r="A8" s="3" t="s">
        <v>10</v>
      </c>
      <c r="B8" s="21">
        <f t="shared" si="0"/>
        <v>345</v>
      </c>
      <c r="C8" s="7">
        <f t="shared" si="1"/>
        <v>0.4897959183673469</v>
      </c>
      <c r="D8" s="16">
        <f t="shared" si="2"/>
        <v>49</v>
      </c>
      <c r="E8" s="16">
        <f t="shared" si="3"/>
        <v>24</v>
      </c>
      <c r="F8" s="26">
        <f t="shared" si="4"/>
        <v>14.375</v>
      </c>
      <c r="G8" s="19"/>
      <c r="H8" s="19"/>
      <c r="I8" s="19"/>
      <c r="J8" s="19"/>
      <c r="K8" s="19"/>
      <c r="L8" s="19">
        <v>12.5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v>12</v>
      </c>
      <c r="AC8" s="19">
        <v>17.5</v>
      </c>
      <c r="AD8" s="19">
        <v>11</v>
      </c>
      <c r="AE8" s="19">
        <v>18</v>
      </c>
      <c r="AF8" s="19">
        <v>12</v>
      </c>
      <c r="AG8" s="19">
        <v>18</v>
      </c>
      <c r="AH8" s="19">
        <v>18</v>
      </c>
      <c r="AI8" s="19">
        <v>18</v>
      </c>
      <c r="AJ8" s="19">
        <v>18</v>
      </c>
      <c r="AK8" s="19">
        <v>22</v>
      </c>
      <c r="AL8" s="19">
        <v>18</v>
      </c>
      <c r="AM8" s="19">
        <v>18</v>
      </c>
      <c r="AN8" s="19">
        <v>12</v>
      </c>
      <c r="AO8" s="19"/>
      <c r="AP8" s="19"/>
      <c r="AQ8" s="19"/>
      <c r="AR8" s="19">
        <v>12</v>
      </c>
      <c r="AS8" s="19">
        <v>12</v>
      </c>
      <c r="AT8" s="19">
        <v>12</v>
      </c>
      <c r="AU8" s="19">
        <v>12</v>
      </c>
      <c r="AV8" s="19">
        <v>12</v>
      </c>
      <c r="AW8" s="19">
        <v>12</v>
      </c>
      <c r="AX8" s="19"/>
      <c r="AY8" s="19">
        <v>12</v>
      </c>
      <c r="AZ8" s="19">
        <v>12</v>
      </c>
      <c r="BA8" s="19">
        <v>12</v>
      </c>
      <c r="BB8" s="19">
        <v>12</v>
      </c>
      <c r="BC8" s="19"/>
    </row>
    <row r="9" spans="1:55" ht="12.75">
      <c r="A9" s="3" t="s">
        <v>3</v>
      </c>
      <c r="B9" s="21">
        <f t="shared" si="0"/>
        <v>342</v>
      </c>
      <c r="C9" s="7">
        <f t="shared" si="1"/>
        <v>0.5306122448979592</v>
      </c>
      <c r="D9" s="16">
        <f t="shared" si="2"/>
        <v>49</v>
      </c>
      <c r="E9" s="16">
        <f t="shared" si="3"/>
        <v>26</v>
      </c>
      <c r="F9" s="26">
        <f t="shared" si="4"/>
        <v>13.153846153846153</v>
      </c>
      <c r="G9" s="19">
        <v>12</v>
      </c>
      <c r="H9" s="19">
        <v>12</v>
      </c>
      <c r="I9" s="19">
        <v>12</v>
      </c>
      <c r="J9" s="19"/>
      <c r="K9" s="19">
        <v>12</v>
      </c>
      <c r="L9" s="19">
        <v>12</v>
      </c>
      <c r="M9" s="19">
        <v>12</v>
      </c>
      <c r="N9" s="19">
        <v>12</v>
      </c>
      <c r="O9" s="19">
        <v>14</v>
      </c>
      <c r="P9" s="19">
        <v>14</v>
      </c>
      <c r="Q9" s="19"/>
      <c r="R9" s="19">
        <v>12</v>
      </c>
      <c r="S9" s="19"/>
      <c r="T9" s="19">
        <v>14</v>
      </c>
      <c r="U9" s="19"/>
      <c r="V9" s="19"/>
      <c r="W9" s="19"/>
      <c r="X9" s="19"/>
      <c r="Y9" s="19"/>
      <c r="Z9" s="19">
        <v>12</v>
      </c>
      <c r="AA9" s="19">
        <v>14</v>
      </c>
      <c r="AB9" s="19">
        <v>14</v>
      </c>
      <c r="AC9" s="19"/>
      <c r="AD9" s="19"/>
      <c r="AE9" s="19"/>
      <c r="AF9" s="19">
        <v>12</v>
      </c>
      <c r="AG9" s="19">
        <v>18</v>
      </c>
      <c r="AH9" s="19">
        <v>18</v>
      </c>
      <c r="AI9" s="19">
        <v>18</v>
      </c>
      <c r="AJ9" s="19"/>
      <c r="AK9" s="19"/>
      <c r="AL9" s="19"/>
      <c r="AM9" s="19"/>
      <c r="AN9" s="19"/>
      <c r="AO9" s="19"/>
      <c r="AP9" s="19"/>
      <c r="AQ9" s="19">
        <v>12</v>
      </c>
      <c r="AR9" s="19">
        <v>14</v>
      </c>
      <c r="AS9" s="19">
        <v>12</v>
      </c>
      <c r="AT9" s="19"/>
      <c r="AU9" s="19"/>
      <c r="AV9" s="19">
        <v>12</v>
      </c>
      <c r="AW9" s="19"/>
      <c r="AX9" s="19">
        <v>12</v>
      </c>
      <c r="AY9" s="19">
        <v>12</v>
      </c>
      <c r="AZ9" s="19"/>
      <c r="BA9" s="19">
        <v>12</v>
      </c>
      <c r="BB9" s="19">
        <v>12</v>
      </c>
      <c r="BC9" s="19"/>
    </row>
    <row r="10" spans="1:55" ht="12.75">
      <c r="A10" s="3" t="s">
        <v>6</v>
      </c>
      <c r="B10" s="21">
        <f t="shared" si="0"/>
        <v>300</v>
      </c>
      <c r="C10" s="7">
        <f t="shared" si="1"/>
        <v>0.46938775510204084</v>
      </c>
      <c r="D10" s="16">
        <f t="shared" si="2"/>
        <v>49</v>
      </c>
      <c r="E10" s="16">
        <f t="shared" si="3"/>
        <v>23</v>
      </c>
      <c r="F10" s="26">
        <f t="shared" si="4"/>
        <v>13.043478260869565</v>
      </c>
      <c r="G10" s="19">
        <v>12</v>
      </c>
      <c r="H10" s="19">
        <v>14</v>
      </c>
      <c r="I10" s="19">
        <v>12</v>
      </c>
      <c r="J10" s="19"/>
      <c r="K10" s="19">
        <v>15</v>
      </c>
      <c r="L10" s="19">
        <v>17.5</v>
      </c>
      <c r="M10" s="19"/>
      <c r="N10" s="19"/>
      <c r="O10" s="19">
        <v>14</v>
      </c>
      <c r="P10" s="19">
        <v>10</v>
      </c>
      <c r="Q10" s="19"/>
      <c r="R10" s="19"/>
      <c r="S10" s="19"/>
      <c r="T10" s="19"/>
      <c r="U10" s="19"/>
      <c r="V10" s="19"/>
      <c r="W10" s="19"/>
      <c r="X10" s="19">
        <v>12</v>
      </c>
      <c r="Y10" s="19">
        <v>12</v>
      </c>
      <c r="Z10" s="19">
        <v>12</v>
      </c>
      <c r="AA10" s="19">
        <v>14</v>
      </c>
      <c r="AB10" s="19">
        <v>15</v>
      </c>
      <c r="AC10" s="19">
        <v>17.5</v>
      </c>
      <c r="AD10" s="19">
        <v>8</v>
      </c>
      <c r="AE10" s="19"/>
      <c r="AF10" s="19">
        <v>12</v>
      </c>
      <c r="AG10" s="19">
        <v>12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>
        <v>12</v>
      </c>
      <c r="AR10" s="19">
        <v>14</v>
      </c>
      <c r="AS10" s="19">
        <v>14</v>
      </c>
      <c r="AT10" s="19"/>
      <c r="AU10" s="19">
        <v>15</v>
      </c>
      <c r="AV10" s="19"/>
      <c r="AW10" s="19"/>
      <c r="AX10" s="19">
        <v>12</v>
      </c>
      <c r="AY10" s="19">
        <v>12</v>
      </c>
      <c r="AZ10" s="19"/>
      <c r="BA10" s="19"/>
      <c r="BB10" s="19">
        <v>12</v>
      </c>
      <c r="BC10" s="19"/>
    </row>
    <row r="11" spans="1:55" ht="12.75">
      <c r="A11" s="3" t="s">
        <v>11</v>
      </c>
      <c r="B11" s="21">
        <f t="shared" si="0"/>
        <v>147</v>
      </c>
      <c r="C11" s="7">
        <f t="shared" si="1"/>
        <v>0.16326530612244897</v>
      </c>
      <c r="D11" s="16">
        <f t="shared" si="2"/>
        <v>49</v>
      </c>
      <c r="E11" s="16">
        <f t="shared" si="3"/>
        <v>8</v>
      </c>
      <c r="F11" s="26">
        <f t="shared" si="4"/>
        <v>18.375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>
        <v>14</v>
      </c>
      <c r="AS11" s="19">
        <v>14</v>
      </c>
      <c r="AT11" s="19">
        <v>24</v>
      </c>
      <c r="AU11" s="19">
        <v>21</v>
      </c>
      <c r="AV11" s="19">
        <v>22</v>
      </c>
      <c r="AW11" s="19"/>
      <c r="AX11" s="19">
        <v>17</v>
      </c>
      <c r="AY11" s="19"/>
      <c r="AZ11" s="19"/>
      <c r="BA11" s="19">
        <v>17.5</v>
      </c>
      <c r="BB11" s="19">
        <v>17.5</v>
      </c>
      <c r="BC11" s="19"/>
    </row>
    <row r="12" spans="1:55" ht="12.75">
      <c r="A12" s="3" t="s">
        <v>0</v>
      </c>
      <c r="B12" s="21">
        <f t="shared" si="0"/>
        <v>144</v>
      </c>
      <c r="C12" s="7">
        <f t="shared" si="1"/>
        <v>0.30612244897959184</v>
      </c>
      <c r="D12" s="16">
        <f t="shared" si="2"/>
        <v>49</v>
      </c>
      <c r="E12" s="16">
        <f t="shared" si="3"/>
        <v>15</v>
      </c>
      <c r="F12" s="26">
        <f t="shared" si="4"/>
        <v>9.6</v>
      </c>
      <c r="G12" s="19"/>
      <c r="H12" s="19"/>
      <c r="I12" s="19">
        <v>15</v>
      </c>
      <c r="J12" s="19">
        <v>12</v>
      </c>
      <c r="K12" s="19"/>
      <c r="L12" s="19">
        <v>12</v>
      </c>
      <c r="M12" s="19"/>
      <c r="N12" s="19"/>
      <c r="O12" s="19"/>
      <c r="P12" s="19"/>
      <c r="Q12" s="19"/>
      <c r="R12" s="19">
        <v>12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24</v>
      </c>
      <c r="AM12" s="19"/>
      <c r="AN12" s="19">
        <v>4</v>
      </c>
      <c r="AO12" s="19"/>
      <c r="AP12" s="19"/>
      <c r="AQ12" s="19">
        <v>1</v>
      </c>
      <c r="AR12" s="19">
        <v>2</v>
      </c>
      <c r="AS12" s="19">
        <v>1</v>
      </c>
      <c r="AT12" s="19"/>
      <c r="AU12" s="19"/>
      <c r="AV12" s="19">
        <v>1</v>
      </c>
      <c r="AW12" s="19">
        <v>12</v>
      </c>
      <c r="AX12" s="19"/>
      <c r="AY12" s="19">
        <v>12</v>
      </c>
      <c r="AZ12" s="19">
        <v>12</v>
      </c>
      <c r="BA12" s="19">
        <v>12</v>
      </c>
      <c r="BB12" s="19">
        <v>12</v>
      </c>
      <c r="BC12" s="19"/>
    </row>
    <row r="13" spans="1:55" ht="12.75">
      <c r="A13" s="3" t="s">
        <v>9</v>
      </c>
      <c r="B13" s="21">
        <f t="shared" si="0"/>
        <v>72</v>
      </c>
      <c r="C13" s="7">
        <f t="shared" si="1"/>
        <v>0.12244897959183673</v>
      </c>
      <c r="D13" s="16">
        <f t="shared" si="2"/>
        <v>49</v>
      </c>
      <c r="E13" s="16">
        <f t="shared" si="3"/>
        <v>6</v>
      </c>
      <c r="F13" s="26">
        <f t="shared" si="4"/>
        <v>12</v>
      </c>
      <c r="G13" s="19"/>
      <c r="H13" s="19">
        <v>12</v>
      </c>
      <c r="I13" s="19"/>
      <c r="J13" s="19"/>
      <c r="K13" s="19">
        <v>12</v>
      </c>
      <c r="L13" s="19">
        <v>12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>
        <v>12</v>
      </c>
      <c r="AR13" s="19">
        <v>12</v>
      </c>
      <c r="AS13" s="19"/>
      <c r="AT13" s="19">
        <v>12</v>
      </c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2.75">
      <c r="A14" s="3" t="s">
        <v>4</v>
      </c>
      <c r="B14" s="21">
        <f t="shared" si="0"/>
        <v>48</v>
      </c>
      <c r="C14" s="7">
        <f t="shared" si="1"/>
        <v>0.08163265306122448</v>
      </c>
      <c r="D14" s="16">
        <f t="shared" si="2"/>
        <v>49</v>
      </c>
      <c r="E14" s="16">
        <f t="shared" si="3"/>
        <v>4</v>
      </c>
      <c r="F14" s="26">
        <f t="shared" si="4"/>
        <v>12</v>
      </c>
      <c r="G14" s="19"/>
      <c r="H14" s="19"/>
      <c r="I14" s="19"/>
      <c r="J14" s="19"/>
      <c r="K14" s="19"/>
      <c r="L14" s="19">
        <v>12</v>
      </c>
      <c r="M14" s="19"/>
      <c r="N14" s="19">
        <v>12</v>
      </c>
      <c r="O14" s="19"/>
      <c r="P14" s="19"/>
      <c r="Q14" s="19">
        <v>12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>
        <v>12</v>
      </c>
      <c r="BC14" s="19"/>
    </row>
    <row r="15" spans="1:55" ht="12.75">
      <c r="A15" s="3" t="s">
        <v>7</v>
      </c>
      <c r="B15" s="21">
        <f t="shared" si="0"/>
        <v>11</v>
      </c>
      <c r="C15" s="7">
        <f t="shared" si="1"/>
        <v>0.02040816326530612</v>
      </c>
      <c r="D15" s="16">
        <f t="shared" si="2"/>
        <v>49</v>
      </c>
      <c r="E15" s="16">
        <f t="shared" si="3"/>
        <v>1</v>
      </c>
      <c r="F15" s="26">
        <f t="shared" si="4"/>
        <v>11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>
        <v>11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s="27" customFormat="1" ht="12.75">
      <c r="A16" s="29" t="s">
        <v>26</v>
      </c>
      <c r="B16" s="27">
        <f t="shared" si="0"/>
        <v>237</v>
      </c>
      <c r="C16" s="29" t="s">
        <v>25</v>
      </c>
      <c r="F16" s="28">
        <f>B16/COUNT(G16:BC16)</f>
        <v>4.836734693877551</v>
      </c>
      <c r="G16" s="42">
        <f aca="true" t="shared" si="5" ref="G16:AL16">COUNT(G4:G15)</f>
        <v>6</v>
      </c>
      <c r="H16" s="42">
        <f t="shared" si="5"/>
        <v>5</v>
      </c>
      <c r="I16" s="42">
        <f t="shared" si="5"/>
        <v>4</v>
      </c>
      <c r="J16" s="42">
        <f t="shared" si="5"/>
        <v>4</v>
      </c>
      <c r="K16" s="42">
        <f t="shared" si="5"/>
        <v>6</v>
      </c>
      <c r="L16" s="42">
        <f t="shared" si="5"/>
        <v>8</v>
      </c>
      <c r="M16" s="42">
        <f t="shared" si="5"/>
        <v>3</v>
      </c>
      <c r="N16" s="42">
        <f t="shared" si="5"/>
        <v>5</v>
      </c>
      <c r="O16" s="42">
        <f t="shared" si="5"/>
        <v>5</v>
      </c>
      <c r="P16" s="42">
        <f t="shared" si="5"/>
        <v>4</v>
      </c>
      <c r="Q16" s="42">
        <f t="shared" si="5"/>
        <v>3</v>
      </c>
      <c r="R16" s="42">
        <f t="shared" si="5"/>
        <v>5</v>
      </c>
      <c r="S16" s="42">
        <f t="shared" si="5"/>
        <v>3</v>
      </c>
      <c r="T16" s="42">
        <f t="shared" si="5"/>
        <v>3</v>
      </c>
      <c r="U16" s="42">
        <f t="shared" si="5"/>
        <v>3</v>
      </c>
      <c r="V16" s="42">
        <f t="shared" si="5"/>
        <v>3</v>
      </c>
      <c r="W16" s="42">
        <f t="shared" si="5"/>
        <v>2</v>
      </c>
      <c r="X16" s="42">
        <f t="shared" si="5"/>
        <v>4</v>
      </c>
      <c r="Y16" s="42">
        <f t="shared" si="5"/>
        <v>4</v>
      </c>
      <c r="Z16" s="42">
        <f t="shared" si="5"/>
        <v>4</v>
      </c>
      <c r="AA16" s="42">
        <f t="shared" si="5"/>
        <v>6</v>
      </c>
      <c r="AB16" s="42">
        <f t="shared" si="5"/>
        <v>6</v>
      </c>
      <c r="AC16" s="42">
        <f t="shared" si="5"/>
        <v>6</v>
      </c>
      <c r="AD16" s="42">
        <f t="shared" si="5"/>
        <v>6</v>
      </c>
      <c r="AE16" s="42">
        <f t="shared" si="5"/>
        <v>3</v>
      </c>
      <c r="AF16" s="42">
        <f t="shared" si="5"/>
        <v>5</v>
      </c>
      <c r="AG16" s="42">
        <f t="shared" si="5"/>
        <v>5</v>
      </c>
      <c r="AH16" s="42">
        <f t="shared" si="5"/>
        <v>3</v>
      </c>
      <c r="AI16" s="42">
        <f t="shared" si="5"/>
        <v>6</v>
      </c>
      <c r="AJ16" s="42">
        <f t="shared" si="5"/>
        <v>4</v>
      </c>
      <c r="AK16" s="42">
        <f t="shared" si="5"/>
        <v>4</v>
      </c>
      <c r="AL16" s="42">
        <f t="shared" si="5"/>
        <v>5</v>
      </c>
      <c r="AM16" s="42">
        <f aca="true" t="shared" si="6" ref="AM16:BC16">COUNT(AM4:AM15)</f>
        <v>4</v>
      </c>
      <c r="AN16" s="42">
        <f t="shared" si="6"/>
        <v>4</v>
      </c>
      <c r="AO16" s="42">
        <f t="shared" si="6"/>
        <v>0</v>
      </c>
      <c r="AP16" s="42">
        <f t="shared" si="6"/>
        <v>2</v>
      </c>
      <c r="AQ16" s="42">
        <f t="shared" si="6"/>
        <v>8</v>
      </c>
      <c r="AR16" s="42">
        <f t="shared" si="6"/>
        <v>9</v>
      </c>
      <c r="AS16" s="42">
        <f t="shared" si="6"/>
        <v>7</v>
      </c>
      <c r="AT16" s="42">
        <f t="shared" si="6"/>
        <v>4</v>
      </c>
      <c r="AU16" s="42">
        <f t="shared" si="6"/>
        <v>6</v>
      </c>
      <c r="AV16" s="42">
        <f t="shared" si="6"/>
        <v>7</v>
      </c>
      <c r="AW16" s="42">
        <f t="shared" si="6"/>
        <v>5</v>
      </c>
      <c r="AX16" s="42">
        <f t="shared" si="6"/>
        <v>7</v>
      </c>
      <c r="AY16" s="42">
        <f t="shared" si="6"/>
        <v>7</v>
      </c>
      <c r="AZ16" s="42">
        <f t="shared" si="6"/>
        <v>5</v>
      </c>
      <c r="BA16" s="42">
        <f t="shared" si="6"/>
        <v>7</v>
      </c>
      <c r="BB16" s="42">
        <f t="shared" si="6"/>
        <v>10</v>
      </c>
      <c r="BC16" s="42">
        <f t="shared" si="6"/>
        <v>2</v>
      </c>
    </row>
    <row r="20" spans="7:55" ht="12.75">
      <c r="G20" s="47">
        <f>SUM(G4:G15)</f>
        <v>72</v>
      </c>
      <c r="H20" s="47">
        <f aca="true" t="shared" si="7" ref="H20:BC20">SUM(H4:H15)</f>
        <v>65</v>
      </c>
      <c r="I20" s="47">
        <f t="shared" si="7"/>
        <v>54</v>
      </c>
      <c r="J20" s="47">
        <f t="shared" si="7"/>
        <v>48</v>
      </c>
      <c r="K20" s="47">
        <f t="shared" si="7"/>
        <v>81</v>
      </c>
      <c r="L20" s="47">
        <f t="shared" si="7"/>
        <v>121</v>
      </c>
      <c r="M20" s="47">
        <f t="shared" si="7"/>
        <v>51.5</v>
      </c>
      <c r="N20" s="47">
        <f t="shared" si="7"/>
        <v>75.5</v>
      </c>
      <c r="O20" s="47">
        <f t="shared" si="7"/>
        <v>83</v>
      </c>
      <c r="P20" s="47">
        <f t="shared" si="7"/>
        <v>56</v>
      </c>
      <c r="Q20" s="47">
        <f t="shared" si="7"/>
        <v>61</v>
      </c>
      <c r="R20" s="47">
        <f t="shared" si="7"/>
        <v>75.5</v>
      </c>
      <c r="S20" s="47">
        <f t="shared" si="7"/>
        <v>52</v>
      </c>
      <c r="T20" s="47">
        <f t="shared" si="7"/>
        <v>53</v>
      </c>
      <c r="U20" s="47">
        <f t="shared" si="7"/>
        <v>68.4</v>
      </c>
      <c r="V20" s="47">
        <f t="shared" si="7"/>
        <v>46</v>
      </c>
      <c r="W20" s="47">
        <f t="shared" si="7"/>
        <v>24</v>
      </c>
      <c r="X20" s="47">
        <f t="shared" si="7"/>
        <v>61</v>
      </c>
      <c r="Y20" s="47">
        <f t="shared" si="7"/>
        <v>48</v>
      </c>
      <c r="Z20" s="47">
        <f t="shared" si="7"/>
        <v>66</v>
      </c>
      <c r="AA20" s="47">
        <f t="shared" si="7"/>
        <v>100</v>
      </c>
      <c r="AB20" s="47">
        <f t="shared" si="7"/>
        <v>101</v>
      </c>
      <c r="AC20" s="47">
        <f t="shared" si="7"/>
        <v>107</v>
      </c>
      <c r="AD20" s="47">
        <f t="shared" si="7"/>
        <v>62</v>
      </c>
      <c r="AE20" s="47">
        <f t="shared" si="7"/>
        <v>62</v>
      </c>
      <c r="AF20" s="47">
        <f t="shared" si="7"/>
        <v>63</v>
      </c>
      <c r="AG20" s="47">
        <f t="shared" si="7"/>
        <v>85</v>
      </c>
      <c r="AH20" s="47">
        <f t="shared" si="7"/>
        <v>49.5</v>
      </c>
      <c r="AI20" s="47">
        <f t="shared" si="7"/>
        <v>94.5</v>
      </c>
      <c r="AJ20" s="47">
        <f t="shared" si="7"/>
        <v>68</v>
      </c>
      <c r="AK20" s="47">
        <f t="shared" si="7"/>
        <v>80</v>
      </c>
      <c r="AL20" s="47">
        <f t="shared" si="7"/>
        <v>92</v>
      </c>
      <c r="AM20" s="47">
        <f t="shared" si="7"/>
        <v>72</v>
      </c>
      <c r="AN20" s="47">
        <f t="shared" si="7"/>
        <v>40</v>
      </c>
      <c r="AO20" s="47">
        <f t="shared" si="7"/>
        <v>0</v>
      </c>
      <c r="AP20" s="47">
        <f t="shared" si="7"/>
        <v>24</v>
      </c>
      <c r="AQ20" s="47">
        <f t="shared" si="7"/>
        <v>101</v>
      </c>
      <c r="AR20" s="47">
        <f t="shared" si="7"/>
        <v>114</v>
      </c>
      <c r="AS20" s="47">
        <f t="shared" si="7"/>
        <v>87</v>
      </c>
      <c r="AT20" s="47">
        <f t="shared" si="7"/>
        <v>65</v>
      </c>
      <c r="AU20" s="47">
        <f t="shared" si="7"/>
        <v>95</v>
      </c>
      <c r="AV20" s="47">
        <f t="shared" si="7"/>
        <v>104</v>
      </c>
      <c r="AW20" s="47">
        <f t="shared" si="7"/>
        <v>73</v>
      </c>
      <c r="AX20" s="47">
        <f t="shared" si="7"/>
        <v>90</v>
      </c>
      <c r="AY20" s="47">
        <f t="shared" si="7"/>
        <v>88</v>
      </c>
      <c r="AZ20" s="47">
        <f t="shared" si="7"/>
        <v>66</v>
      </c>
      <c r="BA20" s="47">
        <f t="shared" si="7"/>
        <v>93.5</v>
      </c>
      <c r="BB20" s="47">
        <f t="shared" si="7"/>
        <v>113.5</v>
      </c>
      <c r="BC20" s="47">
        <f t="shared" si="7"/>
        <v>30</v>
      </c>
    </row>
    <row r="21" spans="7:55" ht="12.75">
      <c r="G21" s="47">
        <f>G20</f>
        <v>72</v>
      </c>
      <c r="H21" s="47">
        <f>G21+H20</f>
        <v>137</v>
      </c>
      <c r="I21" s="47">
        <f aca="true" t="shared" si="8" ref="I21:BC21">H21+I20</f>
        <v>191</v>
      </c>
      <c r="J21" s="47">
        <f t="shared" si="8"/>
        <v>239</v>
      </c>
      <c r="K21" s="47">
        <f t="shared" si="8"/>
        <v>320</v>
      </c>
      <c r="L21" s="47">
        <f t="shared" si="8"/>
        <v>441</v>
      </c>
      <c r="M21" s="47">
        <f t="shared" si="8"/>
        <v>492.5</v>
      </c>
      <c r="N21" s="47">
        <f t="shared" si="8"/>
        <v>568</v>
      </c>
      <c r="O21" s="47">
        <f t="shared" si="8"/>
        <v>651</v>
      </c>
      <c r="P21" s="47">
        <f t="shared" si="8"/>
        <v>707</v>
      </c>
      <c r="Q21" s="47">
        <f t="shared" si="8"/>
        <v>768</v>
      </c>
      <c r="R21" s="47">
        <f t="shared" si="8"/>
        <v>843.5</v>
      </c>
      <c r="S21" s="47">
        <f t="shared" si="8"/>
        <v>895.5</v>
      </c>
      <c r="T21" s="47">
        <f t="shared" si="8"/>
        <v>948.5</v>
      </c>
      <c r="U21" s="47">
        <f t="shared" si="8"/>
        <v>1016.9</v>
      </c>
      <c r="V21" s="47">
        <f t="shared" si="8"/>
        <v>1062.9</v>
      </c>
      <c r="W21" s="47">
        <f t="shared" si="8"/>
        <v>1086.9</v>
      </c>
      <c r="X21" s="47">
        <f t="shared" si="8"/>
        <v>1147.9</v>
      </c>
      <c r="Y21" s="47">
        <f t="shared" si="8"/>
        <v>1195.9</v>
      </c>
      <c r="Z21" s="47">
        <f t="shared" si="8"/>
        <v>1261.9</v>
      </c>
      <c r="AA21" s="47">
        <f t="shared" si="8"/>
        <v>1361.9</v>
      </c>
      <c r="AB21" s="47">
        <f t="shared" si="8"/>
        <v>1462.9</v>
      </c>
      <c r="AC21" s="47">
        <f t="shared" si="8"/>
        <v>1569.9</v>
      </c>
      <c r="AD21" s="47">
        <f t="shared" si="8"/>
        <v>1631.9</v>
      </c>
      <c r="AE21" s="47">
        <f t="shared" si="8"/>
        <v>1693.9</v>
      </c>
      <c r="AF21" s="47">
        <f t="shared" si="8"/>
        <v>1756.9</v>
      </c>
      <c r="AG21" s="47">
        <f t="shared" si="8"/>
        <v>1841.9</v>
      </c>
      <c r="AH21" s="47">
        <f t="shared" si="8"/>
        <v>1891.4</v>
      </c>
      <c r="AI21" s="47">
        <f t="shared" si="8"/>
        <v>1985.9</v>
      </c>
      <c r="AJ21" s="47">
        <f t="shared" si="8"/>
        <v>2053.9</v>
      </c>
      <c r="AK21" s="47">
        <f t="shared" si="8"/>
        <v>2133.9</v>
      </c>
      <c r="AL21" s="47">
        <f t="shared" si="8"/>
        <v>2225.9</v>
      </c>
      <c r="AM21" s="47">
        <f t="shared" si="8"/>
        <v>2297.9</v>
      </c>
      <c r="AN21" s="47">
        <f t="shared" si="8"/>
        <v>2337.9</v>
      </c>
      <c r="AO21" s="47">
        <f t="shared" si="8"/>
        <v>2337.9</v>
      </c>
      <c r="AP21" s="47">
        <f t="shared" si="8"/>
        <v>2361.9</v>
      </c>
      <c r="AQ21" s="47">
        <f t="shared" si="8"/>
        <v>2462.9</v>
      </c>
      <c r="AR21" s="47">
        <f t="shared" si="8"/>
        <v>2576.9</v>
      </c>
      <c r="AS21" s="47">
        <f t="shared" si="8"/>
        <v>2663.9</v>
      </c>
      <c r="AT21" s="47">
        <f t="shared" si="8"/>
        <v>2728.9</v>
      </c>
      <c r="AU21" s="47">
        <f t="shared" si="8"/>
        <v>2823.9</v>
      </c>
      <c r="AV21" s="47">
        <f t="shared" si="8"/>
        <v>2927.9</v>
      </c>
      <c r="AW21" s="47">
        <f t="shared" si="8"/>
        <v>3000.9</v>
      </c>
      <c r="AX21" s="47">
        <f t="shared" si="8"/>
        <v>3090.9</v>
      </c>
      <c r="AY21" s="47">
        <f t="shared" si="8"/>
        <v>3178.9</v>
      </c>
      <c r="AZ21" s="47">
        <f t="shared" si="8"/>
        <v>3244.9</v>
      </c>
      <c r="BA21" s="47">
        <f t="shared" si="8"/>
        <v>3338.4</v>
      </c>
      <c r="BB21" s="47">
        <f t="shared" si="8"/>
        <v>3451.9</v>
      </c>
      <c r="BC21" s="47">
        <f t="shared" si="8"/>
        <v>3481.9</v>
      </c>
    </row>
  </sheetData>
  <sheetProtection/>
  <mergeCells count="1">
    <mergeCell ref="G2:B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"/>
  <dimension ref="A1:BB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7" sqref="A17"/>
    </sheetView>
  </sheetViews>
  <sheetFormatPr defaultColWidth="11.421875" defaultRowHeight="12.75"/>
  <cols>
    <col min="1" max="1" width="16.140625" style="0" bestFit="1" customWidth="1"/>
    <col min="2" max="3" width="5.7109375" style="0" customWidth="1"/>
    <col min="4" max="5" width="5.8515625" style="0" hidden="1" customWidth="1"/>
    <col min="6" max="6" width="6.00390625" style="0" customWidth="1"/>
    <col min="7" max="7" width="3.28125" style="0" bestFit="1" customWidth="1"/>
    <col min="8" max="12" width="4.00390625" style="0" bestFit="1" customWidth="1"/>
    <col min="13" max="13" width="5.00390625" style="0" bestFit="1" customWidth="1"/>
    <col min="14" max="15" width="4.00390625" style="0" bestFit="1" customWidth="1"/>
    <col min="16" max="16" width="5.00390625" style="0" bestFit="1" customWidth="1"/>
    <col min="17" max="17" width="4.00390625" style="0" bestFit="1" customWidth="1"/>
    <col min="18" max="18" width="5.00390625" style="0" bestFit="1" customWidth="1"/>
    <col min="19" max="19" width="4.00390625" style="0" bestFit="1" customWidth="1"/>
    <col min="20" max="54" width="5.00390625" style="0" bestFit="1" customWidth="1"/>
    <col min="55" max="55" width="3.7109375" style="0" customWidth="1"/>
    <col min="56" max="58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5" t="s">
        <v>16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67.5">
      <c r="A3" s="4"/>
      <c r="B3" s="22" t="s">
        <v>14</v>
      </c>
      <c r="C3" s="10" t="s">
        <v>17</v>
      </c>
      <c r="D3" s="14" t="s">
        <v>17</v>
      </c>
      <c r="E3" s="14"/>
      <c r="F3" s="24" t="s">
        <v>20</v>
      </c>
      <c r="G3" s="15">
        <v>37630</v>
      </c>
      <c r="H3" s="15">
        <v>37637</v>
      </c>
      <c r="I3" s="15">
        <v>37644</v>
      </c>
      <c r="J3" s="15">
        <v>37651</v>
      </c>
      <c r="K3" s="15">
        <v>37658</v>
      </c>
      <c r="L3" s="15">
        <v>37665</v>
      </c>
      <c r="M3" s="15">
        <v>37672</v>
      </c>
      <c r="N3" s="15">
        <v>37679</v>
      </c>
      <c r="O3" s="15">
        <v>37686</v>
      </c>
      <c r="P3" s="15">
        <v>37693</v>
      </c>
      <c r="Q3" s="15">
        <v>37700</v>
      </c>
      <c r="R3" s="15">
        <v>37707</v>
      </c>
      <c r="S3" s="15">
        <v>37712</v>
      </c>
      <c r="T3" s="15">
        <v>37714</v>
      </c>
      <c r="U3" s="15">
        <v>37721</v>
      </c>
      <c r="V3" s="15">
        <v>37728</v>
      </c>
      <c r="W3" s="15">
        <v>37735</v>
      </c>
      <c r="X3" s="15">
        <v>37749</v>
      </c>
      <c r="Y3" s="15">
        <v>37756</v>
      </c>
      <c r="Z3" s="15">
        <v>37763</v>
      </c>
      <c r="AA3" s="15">
        <v>37777</v>
      </c>
      <c r="AB3" s="15">
        <v>37784</v>
      </c>
      <c r="AC3" s="15">
        <v>37798</v>
      </c>
      <c r="AD3" s="15">
        <v>37805</v>
      </c>
      <c r="AE3" s="15">
        <v>37812</v>
      </c>
      <c r="AF3" s="15">
        <v>37819</v>
      </c>
      <c r="AG3" s="15">
        <v>37826</v>
      </c>
      <c r="AH3" s="15">
        <v>37833</v>
      </c>
      <c r="AI3" s="15">
        <v>37840</v>
      </c>
      <c r="AJ3" s="15">
        <v>37847</v>
      </c>
      <c r="AK3" s="15">
        <v>37854</v>
      </c>
      <c r="AL3" s="15">
        <v>37861</v>
      </c>
      <c r="AM3" s="15">
        <v>37868</v>
      </c>
      <c r="AN3" s="15">
        <v>37875</v>
      </c>
      <c r="AO3" s="15">
        <v>37882</v>
      </c>
      <c r="AP3" s="15">
        <v>37889</v>
      </c>
      <c r="AQ3" s="15">
        <v>37896</v>
      </c>
      <c r="AR3" s="15">
        <v>37903</v>
      </c>
      <c r="AS3" s="15">
        <v>37910</v>
      </c>
      <c r="AT3" s="15">
        <v>37917</v>
      </c>
      <c r="AU3" s="15">
        <v>37924</v>
      </c>
      <c r="AV3" s="15">
        <v>37931</v>
      </c>
      <c r="AW3" s="15">
        <v>37938</v>
      </c>
      <c r="AX3" s="15">
        <v>37945</v>
      </c>
      <c r="AY3" s="15">
        <v>37952</v>
      </c>
      <c r="AZ3" s="15">
        <v>37959</v>
      </c>
      <c r="BA3" s="15">
        <v>37966</v>
      </c>
      <c r="BB3" s="15">
        <v>37973</v>
      </c>
    </row>
    <row r="4" spans="1:54" ht="12.75">
      <c r="A4" s="3" t="s">
        <v>5</v>
      </c>
      <c r="B4" s="20">
        <f aca="true" t="shared" si="0" ref="B4:B14">SUM(G4:BB4)</f>
        <v>845</v>
      </c>
      <c r="C4" s="9">
        <f aca="true" t="shared" si="1" ref="C4:C14">E4/D4</f>
        <v>0.8125</v>
      </c>
      <c r="D4" s="16">
        <f aca="true" t="shared" si="2" ref="D4:D14">COUNT($G$3:$BB$3)</f>
        <v>48</v>
      </c>
      <c r="E4" s="16">
        <f aca="true" t="shared" si="3" ref="E4:E14">COUNT(G4:BB4)</f>
        <v>39</v>
      </c>
      <c r="F4" s="25">
        <f aca="true" t="shared" si="4" ref="F4:F14">B4/COUNT(G4:BB4)</f>
        <v>21.666666666666668</v>
      </c>
      <c r="G4" s="43">
        <v>12</v>
      </c>
      <c r="H4" s="43"/>
      <c r="I4" s="43"/>
      <c r="J4" s="43"/>
      <c r="K4" s="43">
        <v>15</v>
      </c>
      <c r="L4" s="43">
        <v>22</v>
      </c>
      <c r="M4" s="43">
        <v>22</v>
      </c>
      <c r="N4" s="43">
        <v>20</v>
      </c>
      <c r="O4" s="43"/>
      <c r="P4" s="43"/>
      <c r="Q4" s="43">
        <v>25</v>
      </c>
      <c r="R4" s="43">
        <v>25</v>
      </c>
      <c r="S4" s="43"/>
      <c r="T4" s="43">
        <v>25</v>
      </c>
      <c r="U4" s="43">
        <v>25</v>
      </c>
      <c r="V4" s="43">
        <v>21</v>
      </c>
      <c r="W4" s="43">
        <v>25</v>
      </c>
      <c r="X4" s="43">
        <v>21</v>
      </c>
      <c r="Y4" s="43">
        <v>25</v>
      </c>
      <c r="Z4" s="43">
        <v>24</v>
      </c>
      <c r="AA4" s="43">
        <v>21</v>
      </c>
      <c r="AB4" s="43">
        <v>23</v>
      </c>
      <c r="AC4" s="43"/>
      <c r="AD4" s="43">
        <v>24</v>
      </c>
      <c r="AE4" s="43">
        <v>24</v>
      </c>
      <c r="AF4" s="43">
        <v>23</v>
      </c>
      <c r="AG4" s="43">
        <v>24</v>
      </c>
      <c r="AH4" s="43">
        <v>24</v>
      </c>
      <c r="AI4" s="43">
        <v>18</v>
      </c>
      <c r="AJ4" s="43">
        <v>21</v>
      </c>
      <c r="AK4" s="43">
        <v>22</v>
      </c>
      <c r="AL4" s="43">
        <v>24</v>
      </c>
      <c r="AM4" s="43">
        <v>25</v>
      </c>
      <c r="AN4" s="43">
        <v>25</v>
      </c>
      <c r="AO4" s="43">
        <v>25</v>
      </c>
      <c r="AP4" s="43">
        <v>25</v>
      </c>
      <c r="AQ4" s="43">
        <v>13</v>
      </c>
      <c r="AR4" s="43"/>
      <c r="AS4" s="43">
        <v>22</v>
      </c>
      <c r="AT4" s="43">
        <v>22</v>
      </c>
      <c r="AU4" s="43">
        <v>22</v>
      </c>
      <c r="AV4" s="43">
        <v>19</v>
      </c>
      <c r="AW4" s="43">
        <v>19</v>
      </c>
      <c r="AX4" s="43">
        <v>19</v>
      </c>
      <c r="AY4" s="43">
        <v>19</v>
      </c>
      <c r="AZ4" s="43">
        <v>19</v>
      </c>
      <c r="BA4" s="43"/>
      <c r="BB4" s="43">
        <v>16</v>
      </c>
    </row>
    <row r="5" spans="1:54" ht="12.75">
      <c r="A5" s="3" t="s">
        <v>1</v>
      </c>
      <c r="B5" s="21">
        <f t="shared" si="0"/>
        <v>631.6</v>
      </c>
      <c r="C5" s="7">
        <f t="shared" si="1"/>
        <v>0.8333333333333334</v>
      </c>
      <c r="D5" s="16">
        <f t="shared" si="2"/>
        <v>48</v>
      </c>
      <c r="E5" s="16">
        <f t="shared" si="3"/>
        <v>40</v>
      </c>
      <c r="F5" s="25">
        <f t="shared" si="4"/>
        <v>15.790000000000001</v>
      </c>
      <c r="G5" s="43">
        <v>12</v>
      </c>
      <c r="H5" s="43">
        <v>15</v>
      </c>
      <c r="I5" s="43"/>
      <c r="J5" s="43"/>
      <c r="K5" s="43">
        <v>15</v>
      </c>
      <c r="L5" s="43">
        <v>15</v>
      </c>
      <c r="M5" s="43">
        <v>17.5</v>
      </c>
      <c r="N5" s="43">
        <v>14</v>
      </c>
      <c r="O5" s="43">
        <v>18</v>
      </c>
      <c r="P5" s="43">
        <v>17.5</v>
      </c>
      <c r="Q5" s="43">
        <v>12</v>
      </c>
      <c r="R5" s="43">
        <v>21.3</v>
      </c>
      <c r="S5" s="43">
        <v>16</v>
      </c>
      <c r="T5" s="43">
        <v>21.9</v>
      </c>
      <c r="U5" s="43">
        <v>15</v>
      </c>
      <c r="V5" s="43">
        <v>18</v>
      </c>
      <c r="W5" s="43">
        <v>14</v>
      </c>
      <c r="X5" s="43">
        <v>10</v>
      </c>
      <c r="Y5" s="43">
        <v>15</v>
      </c>
      <c r="Z5" s="43">
        <v>17.5</v>
      </c>
      <c r="AA5" s="43">
        <v>18</v>
      </c>
      <c r="AB5" s="43"/>
      <c r="AC5" s="43">
        <v>11.4</v>
      </c>
      <c r="AD5" s="43">
        <v>12</v>
      </c>
      <c r="AE5" s="43">
        <v>15.5</v>
      </c>
      <c r="AF5" s="43">
        <v>16</v>
      </c>
      <c r="AG5" s="43">
        <v>17.5</v>
      </c>
      <c r="AH5" s="43"/>
      <c r="AI5" s="43">
        <v>12</v>
      </c>
      <c r="AJ5" s="43">
        <v>17.5</v>
      </c>
      <c r="AK5" s="43">
        <v>17.5</v>
      </c>
      <c r="AL5" s="43">
        <v>17.5</v>
      </c>
      <c r="AM5" s="43">
        <v>17.5</v>
      </c>
      <c r="AN5" s="43">
        <v>17.5</v>
      </c>
      <c r="AO5" s="43">
        <v>17.5</v>
      </c>
      <c r="AP5" s="43"/>
      <c r="AQ5" s="43"/>
      <c r="AR5" s="43"/>
      <c r="AS5" s="43">
        <v>17.5</v>
      </c>
      <c r="AT5" s="43">
        <v>17.5</v>
      </c>
      <c r="AU5" s="43">
        <v>17.5</v>
      </c>
      <c r="AV5" s="43">
        <v>15</v>
      </c>
      <c r="AW5" s="43">
        <v>15</v>
      </c>
      <c r="AX5" s="43">
        <v>15</v>
      </c>
      <c r="AY5" s="43"/>
      <c r="AZ5" s="43">
        <v>15</v>
      </c>
      <c r="BA5" s="43">
        <v>15</v>
      </c>
      <c r="BB5" s="43">
        <v>12</v>
      </c>
    </row>
    <row r="6" spans="1:54" ht="12.75">
      <c r="A6" s="3" t="s">
        <v>8</v>
      </c>
      <c r="B6" s="21">
        <f t="shared" si="0"/>
        <v>488.9</v>
      </c>
      <c r="C6" s="7">
        <f t="shared" si="1"/>
        <v>0.7291666666666666</v>
      </c>
      <c r="D6" s="16">
        <f t="shared" si="2"/>
        <v>48</v>
      </c>
      <c r="E6" s="16">
        <f t="shared" si="3"/>
        <v>35</v>
      </c>
      <c r="F6" s="25">
        <f t="shared" si="4"/>
        <v>13.968571428571428</v>
      </c>
      <c r="G6" s="43">
        <v>10</v>
      </c>
      <c r="H6" s="43">
        <v>12</v>
      </c>
      <c r="I6" s="43"/>
      <c r="J6" s="43"/>
      <c r="K6" s="43"/>
      <c r="L6" s="43">
        <v>17</v>
      </c>
      <c r="M6" s="43">
        <v>17</v>
      </c>
      <c r="N6" s="43">
        <v>14</v>
      </c>
      <c r="O6" s="43"/>
      <c r="P6" s="43"/>
      <c r="Q6" s="43">
        <v>17</v>
      </c>
      <c r="R6" s="43">
        <v>17.5</v>
      </c>
      <c r="S6" s="43">
        <v>12</v>
      </c>
      <c r="T6" s="43">
        <v>21.9</v>
      </c>
      <c r="U6" s="43">
        <v>12</v>
      </c>
      <c r="V6" s="43">
        <v>17</v>
      </c>
      <c r="W6" s="43">
        <v>17</v>
      </c>
      <c r="X6" s="43">
        <v>17</v>
      </c>
      <c r="Y6" s="43">
        <v>17</v>
      </c>
      <c r="Z6" s="43"/>
      <c r="AA6" s="43">
        <v>12</v>
      </c>
      <c r="AB6" s="43"/>
      <c r="AC6" s="43"/>
      <c r="AD6" s="43">
        <v>12</v>
      </c>
      <c r="AE6" s="43">
        <v>15.5</v>
      </c>
      <c r="AF6" s="43"/>
      <c r="AG6" s="43">
        <v>17</v>
      </c>
      <c r="AH6" s="43">
        <v>12</v>
      </c>
      <c r="AI6" s="43"/>
      <c r="AJ6" s="43">
        <v>12</v>
      </c>
      <c r="AK6" s="43">
        <v>14</v>
      </c>
      <c r="AL6" s="43">
        <v>12</v>
      </c>
      <c r="AM6" s="43"/>
      <c r="AN6" s="43">
        <v>14</v>
      </c>
      <c r="AO6" s="43">
        <v>14</v>
      </c>
      <c r="AP6" s="43">
        <v>14</v>
      </c>
      <c r="AQ6" s="43">
        <v>13</v>
      </c>
      <c r="AR6" s="43">
        <v>12</v>
      </c>
      <c r="AS6" s="43">
        <v>12</v>
      </c>
      <c r="AT6" s="43">
        <v>13</v>
      </c>
      <c r="AU6" s="43">
        <v>12</v>
      </c>
      <c r="AV6" s="43">
        <v>12</v>
      </c>
      <c r="AW6" s="43">
        <v>12</v>
      </c>
      <c r="AX6" s="43">
        <v>12</v>
      </c>
      <c r="AY6" s="43"/>
      <c r="AZ6" s="43"/>
      <c r="BA6" s="43">
        <v>12</v>
      </c>
      <c r="BB6" s="43">
        <v>12</v>
      </c>
    </row>
    <row r="7" spans="1:54" ht="12.75">
      <c r="A7" s="3" t="s">
        <v>2</v>
      </c>
      <c r="B7" s="21">
        <f t="shared" si="0"/>
        <v>439.09999999999997</v>
      </c>
      <c r="C7" s="7">
        <f t="shared" si="1"/>
        <v>0.5416666666666666</v>
      </c>
      <c r="D7" s="16">
        <f t="shared" si="2"/>
        <v>48</v>
      </c>
      <c r="E7" s="16">
        <f t="shared" si="3"/>
        <v>26</v>
      </c>
      <c r="F7" s="25">
        <f t="shared" si="4"/>
        <v>16.888461538461538</v>
      </c>
      <c r="G7" s="43">
        <v>12</v>
      </c>
      <c r="H7" s="43"/>
      <c r="I7" s="43"/>
      <c r="J7" s="43"/>
      <c r="K7" s="43">
        <v>15</v>
      </c>
      <c r="L7" s="43"/>
      <c r="M7" s="43"/>
      <c r="N7" s="43">
        <v>18</v>
      </c>
      <c r="O7" s="43">
        <v>18</v>
      </c>
      <c r="P7" s="43">
        <v>17.5</v>
      </c>
      <c r="Q7" s="43"/>
      <c r="R7" s="43">
        <v>17.5</v>
      </c>
      <c r="S7" s="43"/>
      <c r="T7" s="43">
        <v>21.9</v>
      </c>
      <c r="U7" s="43">
        <v>18</v>
      </c>
      <c r="V7" s="43"/>
      <c r="W7" s="43">
        <v>14</v>
      </c>
      <c r="X7" s="43"/>
      <c r="Y7" s="43">
        <v>18</v>
      </c>
      <c r="Z7" s="43"/>
      <c r="AA7" s="43">
        <v>18</v>
      </c>
      <c r="AB7" s="43">
        <v>23</v>
      </c>
      <c r="AC7" s="43"/>
      <c r="AD7" s="43">
        <v>16</v>
      </c>
      <c r="AE7" s="43"/>
      <c r="AF7" s="43"/>
      <c r="AG7" s="43">
        <v>17.5</v>
      </c>
      <c r="AH7" s="43"/>
      <c r="AI7" s="43"/>
      <c r="AJ7" s="43">
        <v>17.5</v>
      </c>
      <c r="AK7" s="43"/>
      <c r="AL7" s="43">
        <v>17.5</v>
      </c>
      <c r="AM7" s="43"/>
      <c r="AN7" s="43">
        <v>17.7</v>
      </c>
      <c r="AO7" s="43">
        <v>17.5</v>
      </c>
      <c r="AP7" s="43"/>
      <c r="AQ7" s="43"/>
      <c r="AR7" s="43">
        <v>12</v>
      </c>
      <c r="AS7" s="43"/>
      <c r="AT7" s="43">
        <v>17.5</v>
      </c>
      <c r="AU7" s="43"/>
      <c r="AV7" s="43">
        <v>15</v>
      </c>
      <c r="AW7" s="43">
        <v>15</v>
      </c>
      <c r="AX7" s="43">
        <v>15</v>
      </c>
      <c r="AY7" s="43"/>
      <c r="AZ7" s="43">
        <v>19</v>
      </c>
      <c r="BA7" s="43">
        <v>15</v>
      </c>
      <c r="BB7" s="43">
        <v>16</v>
      </c>
    </row>
    <row r="8" spans="1:54" ht="12.75">
      <c r="A8" s="3" t="s">
        <v>3</v>
      </c>
      <c r="B8" s="21">
        <f t="shared" si="0"/>
        <v>375.9</v>
      </c>
      <c r="C8" s="7">
        <f t="shared" si="1"/>
        <v>0.5625</v>
      </c>
      <c r="D8" s="16">
        <f t="shared" si="2"/>
        <v>48</v>
      </c>
      <c r="E8" s="16">
        <f t="shared" si="3"/>
        <v>27</v>
      </c>
      <c r="F8" s="25">
        <f t="shared" si="4"/>
        <v>13.92222222222222</v>
      </c>
      <c r="G8" s="43">
        <v>9</v>
      </c>
      <c r="H8" s="43"/>
      <c r="I8" s="43"/>
      <c r="J8" s="43"/>
      <c r="K8" s="43">
        <v>13</v>
      </c>
      <c r="L8" s="43">
        <v>15</v>
      </c>
      <c r="M8" s="43">
        <v>14</v>
      </c>
      <c r="N8" s="43">
        <v>14</v>
      </c>
      <c r="O8" s="43">
        <v>14</v>
      </c>
      <c r="P8" s="43">
        <v>14</v>
      </c>
      <c r="Q8" s="43">
        <v>14</v>
      </c>
      <c r="R8" s="43">
        <v>14</v>
      </c>
      <c r="S8" s="43">
        <v>12</v>
      </c>
      <c r="T8" s="43"/>
      <c r="U8" s="43">
        <v>12</v>
      </c>
      <c r="V8" s="43">
        <v>18</v>
      </c>
      <c r="W8" s="43"/>
      <c r="X8" s="43"/>
      <c r="Y8" s="43"/>
      <c r="Z8" s="43">
        <v>14</v>
      </c>
      <c r="AA8" s="43">
        <v>14</v>
      </c>
      <c r="AB8" s="43">
        <v>16</v>
      </c>
      <c r="AC8" s="43">
        <v>11.4</v>
      </c>
      <c r="AD8" s="43">
        <v>16</v>
      </c>
      <c r="AE8" s="43">
        <v>15.5</v>
      </c>
      <c r="AF8" s="43">
        <v>15</v>
      </c>
      <c r="AG8" s="43">
        <v>17.5</v>
      </c>
      <c r="AH8" s="43"/>
      <c r="AI8" s="43">
        <v>12</v>
      </c>
      <c r="AJ8" s="43"/>
      <c r="AK8" s="43"/>
      <c r="AL8" s="43"/>
      <c r="AM8" s="43"/>
      <c r="AN8" s="43"/>
      <c r="AO8" s="43">
        <v>17.5</v>
      </c>
      <c r="AP8" s="43"/>
      <c r="AQ8" s="43"/>
      <c r="AR8" s="43"/>
      <c r="AS8" s="43"/>
      <c r="AT8" s="43"/>
      <c r="AU8" s="43">
        <v>12</v>
      </c>
      <c r="AV8" s="43">
        <v>14</v>
      </c>
      <c r="AW8" s="43">
        <v>14</v>
      </c>
      <c r="AX8" s="43"/>
      <c r="AY8" s="43"/>
      <c r="AZ8" s="43"/>
      <c r="BA8" s="43">
        <v>12</v>
      </c>
      <c r="BB8" s="43">
        <v>12</v>
      </c>
    </row>
    <row r="9" spans="1:54" ht="12.75">
      <c r="A9" s="3" t="s">
        <v>0</v>
      </c>
      <c r="B9" s="21">
        <f t="shared" si="0"/>
        <v>275</v>
      </c>
      <c r="C9" s="7">
        <f t="shared" si="1"/>
        <v>0.4791666666666667</v>
      </c>
      <c r="D9" s="16">
        <f t="shared" si="2"/>
        <v>48</v>
      </c>
      <c r="E9" s="16">
        <f t="shared" si="3"/>
        <v>23</v>
      </c>
      <c r="F9" s="25">
        <f t="shared" si="4"/>
        <v>11.956521739130435</v>
      </c>
      <c r="G9" s="43"/>
      <c r="H9" s="43">
        <v>12</v>
      </c>
      <c r="I9" s="43"/>
      <c r="J9" s="43"/>
      <c r="K9" s="43">
        <v>13</v>
      </c>
      <c r="L9" s="43"/>
      <c r="M9" s="43"/>
      <c r="N9" s="43"/>
      <c r="O9" s="43"/>
      <c r="P9" s="43">
        <v>12</v>
      </c>
      <c r="Q9" s="43"/>
      <c r="R9" s="43">
        <v>14</v>
      </c>
      <c r="S9" s="43">
        <v>12</v>
      </c>
      <c r="T9" s="43"/>
      <c r="U9" s="43">
        <v>8</v>
      </c>
      <c r="V9" s="43">
        <v>12</v>
      </c>
      <c r="W9" s="43">
        <v>12</v>
      </c>
      <c r="X9" s="43"/>
      <c r="Y9" s="43"/>
      <c r="Z9" s="43"/>
      <c r="AA9" s="43"/>
      <c r="AB9" s="43"/>
      <c r="AC9" s="43"/>
      <c r="AD9" s="43">
        <v>12</v>
      </c>
      <c r="AE9" s="43">
        <v>12</v>
      </c>
      <c r="AF9" s="43"/>
      <c r="AG9" s="43">
        <v>14</v>
      </c>
      <c r="AH9" s="43">
        <v>12</v>
      </c>
      <c r="AI9" s="43"/>
      <c r="AJ9" s="43"/>
      <c r="AK9" s="43"/>
      <c r="AL9" s="43">
        <v>12</v>
      </c>
      <c r="AM9" s="43"/>
      <c r="AN9" s="43">
        <v>12</v>
      </c>
      <c r="AO9" s="43">
        <v>14</v>
      </c>
      <c r="AP9" s="43"/>
      <c r="AQ9" s="43"/>
      <c r="AR9" s="43">
        <v>12</v>
      </c>
      <c r="AS9" s="43">
        <v>12</v>
      </c>
      <c r="AT9" s="43">
        <v>12</v>
      </c>
      <c r="AU9" s="43"/>
      <c r="AV9" s="43"/>
      <c r="AW9" s="43">
        <v>12</v>
      </c>
      <c r="AX9" s="43">
        <v>12</v>
      </c>
      <c r="AY9" s="43">
        <v>12</v>
      </c>
      <c r="AZ9" s="43"/>
      <c r="BA9" s="43">
        <v>12</v>
      </c>
      <c r="BB9" s="43">
        <v>8</v>
      </c>
    </row>
    <row r="10" spans="1:54" ht="12.75">
      <c r="A10" s="3" t="s">
        <v>6</v>
      </c>
      <c r="B10" s="21">
        <f t="shared" si="0"/>
        <v>164.9</v>
      </c>
      <c r="C10" s="7">
        <f t="shared" si="1"/>
        <v>0.2708333333333333</v>
      </c>
      <c r="D10" s="16">
        <f t="shared" si="2"/>
        <v>48</v>
      </c>
      <c r="E10" s="16">
        <f t="shared" si="3"/>
        <v>13</v>
      </c>
      <c r="F10" s="25">
        <f t="shared" si="4"/>
        <v>12.684615384615386</v>
      </c>
      <c r="G10" s="43"/>
      <c r="H10" s="43"/>
      <c r="I10" s="43"/>
      <c r="J10" s="43"/>
      <c r="K10" s="43">
        <v>11</v>
      </c>
      <c r="L10" s="43">
        <v>11</v>
      </c>
      <c r="M10" s="43">
        <v>12</v>
      </c>
      <c r="N10" s="43"/>
      <c r="O10" s="43"/>
      <c r="P10" s="43"/>
      <c r="Q10" s="43"/>
      <c r="R10" s="43"/>
      <c r="S10" s="43"/>
      <c r="T10" s="43">
        <v>12</v>
      </c>
      <c r="U10" s="43"/>
      <c r="V10" s="43"/>
      <c r="W10" s="43"/>
      <c r="X10" s="43"/>
      <c r="Y10" s="43"/>
      <c r="Z10" s="43">
        <v>14</v>
      </c>
      <c r="AA10" s="43"/>
      <c r="AB10" s="43"/>
      <c r="AC10" s="43">
        <v>11.4</v>
      </c>
      <c r="AD10" s="43"/>
      <c r="AE10" s="43"/>
      <c r="AF10" s="43"/>
      <c r="AG10" s="43">
        <v>17.5</v>
      </c>
      <c r="AH10" s="43"/>
      <c r="AI10" s="43"/>
      <c r="AJ10" s="43"/>
      <c r="AK10" s="43"/>
      <c r="AL10" s="43"/>
      <c r="AM10" s="43"/>
      <c r="AN10" s="43">
        <v>14</v>
      </c>
      <c r="AO10" s="43"/>
      <c r="AP10" s="43">
        <v>14</v>
      </c>
      <c r="AQ10" s="43"/>
      <c r="AR10" s="43"/>
      <c r="AS10" s="43">
        <v>12</v>
      </c>
      <c r="AT10" s="43"/>
      <c r="AU10" s="43"/>
      <c r="AV10" s="43"/>
      <c r="AW10" s="43">
        <v>12</v>
      </c>
      <c r="AX10" s="43"/>
      <c r="AY10" s="43"/>
      <c r="AZ10" s="43"/>
      <c r="BA10" s="43">
        <v>12</v>
      </c>
      <c r="BB10" s="43">
        <v>12</v>
      </c>
    </row>
    <row r="11" spans="1:54" ht="12.75">
      <c r="A11" s="3" t="s">
        <v>11</v>
      </c>
      <c r="B11" s="21">
        <f t="shared" si="0"/>
        <v>132</v>
      </c>
      <c r="C11" s="7">
        <f t="shared" si="1"/>
        <v>0.1875</v>
      </c>
      <c r="D11" s="16">
        <f t="shared" si="2"/>
        <v>48</v>
      </c>
      <c r="E11" s="16">
        <f t="shared" si="3"/>
        <v>9</v>
      </c>
      <c r="F11" s="25">
        <f t="shared" si="4"/>
        <v>14.666666666666666</v>
      </c>
      <c r="G11" s="43"/>
      <c r="H11" s="43">
        <v>12</v>
      </c>
      <c r="I11" s="43"/>
      <c r="J11" s="43"/>
      <c r="K11" s="43">
        <v>15</v>
      </c>
      <c r="L11" s="43">
        <v>15</v>
      </c>
      <c r="M11" s="43">
        <v>21</v>
      </c>
      <c r="N11" s="43"/>
      <c r="O11" s="43"/>
      <c r="P11" s="43"/>
      <c r="Q11" s="43"/>
      <c r="R11" s="43"/>
      <c r="S11" s="43"/>
      <c r="T11" s="43"/>
      <c r="U11" s="43">
        <v>12</v>
      </c>
      <c r="V11" s="43">
        <v>12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>
        <v>12</v>
      </c>
      <c r="AZ11" s="43">
        <v>16</v>
      </c>
      <c r="BA11" s="43"/>
      <c r="BB11" s="43">
        <v>17</v>
      </c>
    </row>
    <row r="12" spans="1:54" ht="12.75">
      <c r="A12" s="3" t="s">
        <v>10</v>
      </c>
      <c r="B12" s="21">
        <f t="shared" si="0"/>
        <v>130.5</v>
      </c>
      <c r="C12" s="7">
        <f t="shared" si="1"/>
        <v>0.22916666666666666</v>
      </c>
      <c r="D12" s="16">
        <f t="shared" si="2"/>
        <v>48</v>
      </c>
      <c r="E12" s="16">
        <f t="shared" si="3"/>
        <v>11</v>
      </c>
      <c r="F12" s="25">
        <f t="shared" si="4"/>
        <v>11.863636363636363</v>
      </c>
      <c r="G12" s="43">
        <v>9</v>
      </c>
      <c r="H12" s="43">
        <v>12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>
        <v>8</v>
      </c>
      <c r="T12" s="43">
        <v>12</v>
      </c>
      <c r="U12" s="43"/>
      <c r="V12" s="43"/>
      <c r="W12" s="43">
        <v>12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>
        <v>17.5</v>
      </c>
      <c r="AH12" s="43">
        <v>12</v>
      </c>
      <c r="AI12" s="43"/>
      <c r="AJ12" s="43"/>
      <c r="AK12" s="43"/>
      <c r="AL12" s="43">
        <v>12</v>
      </c>
      <c r="AM12" s="43">
        <v>12</v>
      </c>
      <c r="AN12" s="43"/>
      <c r="AO12" s="43"/>
      <c r="AP12" s="43"/>
      <c r="AQ12" s="43"/>
      <c r="AR12" s="43"/>
      <c r="AS12" s="43"/>
      <c r="AT12" s="43"/>
      <c r="AU12" s="43">
        <v>12</v>
      </c>
      <c r="AV12" s="43"/>
      <c r="AW12" s="43"/>
      <c r="AX12" s="43"/>
      <c r="AY12" s="43"/>
      <c r="AZ12" s="43"/>
      <c r="BA12" s="43"/>
      <c r="BB12" s="43">
        <v>12</v>
      </c>
    </row>
    <row r="13" spans="1:54" ht="12.75">
      <c r="A13" s="3" t="s">
        <v>7</v>
      </c>
      <c r="B13" s="21">
        <f t="shared" si="0"/>
        <v>108.5</v>
      </c>
      <c r="C13" s="7">
        <f t="shared" si="1"/>
        <v>0.14583333333333334</v>
      </c>
      <c r="D13" s="16">
        <f t="shared" si="2"/>
        <v>48</v>
      </c>
      <c r="E13" s="16">
        <f t="shared" si="3"/>
        <v>7</v>
      </c>
      <c r="F13" s="25">
        <f t="shared" si="4"/>
        <v>15.5</v>
      </c>
      <c r="G13" s="43"/>
      <c r="H13" s="43">
        <v>12</v>
      </c>
      <c r="I13" s="43"/>
      <c r="J13" s="43"/>
      <c r="K13" s="43"/>
      <c r="L13" s="43"/>
      <c r="M13" s="43"/>
      <c r="N13" s="43"/>
      <c r="O13" s="43">
        <v>13</v>
      </c>
      <c r="P13" s="43"/>
      <c r="Q13" s="43"/>
      <c r="R13" s="43"/>
      <c r="S13" s="43">
        <v>12</v>
      </c>
      <c r="T13" s="43"/>
      <c r="U13" s="43"/>
      <c r="V13" s="43">
        <v>18</v>
      </c>
      <c r="W13" s="43">
        <v>21</v>
      </c>
      <c r="X13" s="43"/>
      <c r="Y13" s="43">
        <v>15</v>
      </c>
      <c r="Z13" s="43">
        <v>17.5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12.75">
      <c r="A14" s="3" t="s">
        <v>9</v>
      </c>
      <c r="B14" s="21">
        <f t="shared" si="0"/>
        <v>91</v>
      </c>
      <c r="C14" s="7">
        <f t="shared" si="1"/>
        <v>0.14583333333333334</v>
      </c>
      <c r="D14" s="16">
        <f t="shared" si="2"/>
        <v>48</v>
      </c>
      <c r="E14" s="16">
        <f t="shared" si="3"/>
        <v>7</v>
      </c>
      <c r="F14" s="25">
        <f t="shared" si="4"/>
        <v>13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>
        <v>12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>
        <v>14</v>
      </c>
      <c r="AL14" s="43"/>
      <c r="AM14" s="43">
        <v>14</v>
      </c>
      <c r="AN14" s="43">
        <v>14</v>
      </c>
      <c r="AO14" s="43"/>
      <c r="AP14" s="43"/>
      <c r="AQ14" s="43"/>
      <c r="AR14" s="43">
        <v>12</v>
      </c>
      <c r="AS14" s="43"/>
      <c r="AT14" s="43">
        <v>13</v>
      </c>
      <c r="AU14" s="43">
        <v>12</v>
      </c>
      <c r="AV14" s="43"/>
      <c r="AW14" s="43"/>
      <c r="AX14" s="43"/>
      <c r="AY14" s="43"/>
      <c r="AZ14" s="43"/>
      <c r="BA14" s="43"/>
      <c r="BB14" s="43"/>
    </row>
    <row r="20" spans="7:54" ht="12.75">
      <c r="G20" s="47">
        <f>SUM(G4:G14)</f>
        <v>64</v>
      </c>
      <c r="H20" s="47">
        <f aca="true" t="shared" si="5" ref="H20:BB20">SUM(H4:H14)</f>
        <v>75</v>
      </c>
      <c r="I20" s="47">
        <f t="shared" si="5"/>
        <v>0</v>
      </c>
      <c r="J20" s="47">
        <f t="shared" si="5"/>
        <v>0</v>
      </c>
      <c r="K20" s="47">
        <f t="shared" si="5"/>
        <v>97</v>
      </c>
      <c r="L20" s="47">
        <f t="shared" si="5"/>
        <v>95</v>
      </c>
      <c r="M20" s="47">
        <f t="shared" si="5"/>
        <v>103.5</v>
      </c>
      <c r="N20" s="47">
        <f t="shared" si="5"/>
        <v>80</v>
      </c>
      <c r="O20" s="47">
        <f t="shared" si="5"/>
        <v>63</v>
      </c>
      <c r="P20" s="47">
        <f t="shared" si="5"/>
        <v>61</v>
      </c>
      <c r="Q20" s="47">
        <f t="shared" si="5"/>
        <v>68</v>
      </c>
      <c r="R20" s="47">
        <f t="shared" si="5"/>
        <v>109.3</v>
      </c>
      <c r="S20" s="47">
        <f t="shared" si="5"/>
        <v>84</v>
      </c>
      <c r="T20" s="47">
        <f t="shared" si="5"/>
        <v>114.69999999999999</v>
      </c>
      <c r="U20" s="47">
        <f t="shared" si="5"/>
        <v>102</v>
      </c>
      <c r="V20" s="47">
        <f t="shared" si="5"/>
        <v>116</v>
      </c>
      <c r="W20" s="47">
        <f t="shared" si="5"/>
        <v>115</v>
      </c>
      <c r="X20" s="47">
        <f t="shared" si="5"/>
        <v>48</v>
      </c>
      <c r="Y20" s="47">
        <f t="shared" si="5"/>
        <v>90</v>
      </c>
      <c r="Z20" s="47">
        <f t="shared" si="5"/>
        <v>87</v>
      </c>
      <c r="AA20" s="47">
        <f t="shared" si="5"/>
        <v>83</v>
      </c>
      <c r="AB20" s="47">
        <f t="shared" si="5"/>
        <v>62</v>
      </c>
      <c r="AC20" s="47">
        <f t="shared" si="5"/>
        <v>34.2</v>
      </c>
      <c r="AD20" s="47">
        <f t="shared" si="5"/>
        <v>92</v>
      </c>
      <c r="AE20" s="47">
        <f t="shared" si="5"/>
        <v>82.5</v>
      </c>
      <c r="AF20" s="47">
        <f t="shared" si="5"/>
        <v>54</v>
      </c>
      <c r="AG20" s="47">
        <f t="shared" si="5"/>
        <v>142.5</v>
      </c>
      <c r="AH20" s="47">
        <f t="shared" si="5"/>
        <v>60</v>
      </c>
      <c r="AI20" s="47">
        <f t="shared" si="5"/>
        <v>42</v>
      </c>
      <c r="AJ20" s="47">
        <f t="shared" si="5"/>
        <v>68</v>
      </c>
      <c r="AK20" s="47">
        <f t="shared" si="5"/>
        <v>67.5</v>
      </c>
      <c r="AL20" s="47">
        <f t="shared" si="5"/>
        <v>95</v>
      </c>
      <c r="AM20" s="47">
        <f t="shared" si="5"/>
        <v>68.5</v>
      </c>
      <c r="AN20" s="47">
        <f t="shared" si="5"/>
        <v>114.2</v>
      </c>
      <c r="AO20" s="47">
        <f t="shared" si="5"/>
        <v>105.5</v>
      </c>
      <c r="AP20" s="47">
        <f t="shared" si="5"/>
        <v>53</v>
      </c>
      <c r="AQ20" s="47">
        <f t="shared" si="5"/>
        <v>26</v>
      </c>
      <c r="AR20" s="47">
        <f t="shared" si="5"/>
        <v>48</v>
      </c>
      <c r="AS20" s="47">
        <f t="shared" si="5"/>
        <v>75.5</v>
      </c>
      <c r="AT20" s="47">
        <f t="shared" si="5"/>
        <v>95</v>
      </c>
      <c r="AU20" s="47">
        <f t="shared" si="5"/>
        <v>87.5</v>
      </c>
      <c r="AV20" s="47">
        <f t="shared" si="5"/>
        <v>75</v>
      </c>
      <c r="AW20" s="47">
        <f t="shared" si="5"/>
        <v>99</v>
      </c>
      <c r="AX20" s="47">
        <f t="shared" si="5"/>
        <v>73</v>
      </c>
      <c r="AY20" s="47">
        <f t="shared" si="5"/>
        <v>43</v>
      </c>
      <c r="AZ20" s="47">
        <f t="shared" si="5"/>
        <v>69</v>
      </c>
      <c r="BA20" s="47">
        <f t="shared" si="5"/>
        <v>78</v>
      </c>
      <c r="BB20" s="47">
        <f t="shared" si="5"/>
        <v>117</v>
      </c>
    </row>
    <row r="21" spans="7:54" ht="12.75">
      <c r="G21" s="47">
        <f>G20</f>
        <v>64</v>
      </c>
      <c r="H21" s="47">
        <f>G21+H20</f>
        <v>139</v>
      </c>
      <c r="I21" s="47">
        <f aca="true" t="shared" si="6" ref="I21:BB21">H21+I20</f>
        <v>139</v>
      </c>
      <c r="J21" s="47">
        <f t="shared" si="6"/>
        <v>139</v>
      </c>
      <c r="K21" s="47">
        <f t="shared" si="6"/>
        <v>236</v>
      </c>
      <c r="L21" s="47">
        <f t="shared" si="6"/>
        <v>331</v>
      </c>
      <c r="M21" s="47">
        <f t="shared" si="6"/>
        <v>434.5</v>
      </c>
      <c r="N21" s="47">
        <f t="shared" si="6"/>
        <v>514.5</v>
      </c>
      <c r="O21" s="47">
        <f t="shared" si="6"/>
        <v>577.5</v>
      </c>
      <c r="P21" s="47">
        <f t="shared" si="6"/>
        <v>638.5</v>
      </c>
      <c r="Q21" s="47">
        <f t="shared" si="6"/>
        <v>706.5</v>
      </c>
      <c r="R21" s="47">
        <f t="shared" si="6"/>
        <v>815.8</v>
      </c>
      <c r="S21" s="47">
        <f t="shared" si="6"/>
        <v>899.8</v>
      </c>
      <c r="T21" s="47">
        <f t="shared" si="6"/>
        <v>1014.5</v>
      </c>
      <c r="U21" s="47">
        <f t="shared" si="6"/>
        <v>1116.5</v>
      </c>
      <c r="V21" s="47">
        <f t="shared" si="6"/>
        <v>1232.5</v>
      </c>
      <c r="W21" s="47">
        <f t="shared" si="6"/>
        <v>1347.5</v>
      </c>
      <c r="X21" s="47">
        <f t="shared" si="6"/>
        <v>1395.5</v>
      </c>
      <c r="Y21" s="47">
        <f t="shared" si="6"/>
        <v>1485.5</v>
      </c>
      <c r="Z21" s="47">
        <f t="shared" si="6"/>
        <v>1572.5</v>
      </c>
      <c r="AA21" s="47">
        <f t="shared" si="6"/>
        <v>1655.5</v>
      </c>
      <c r="AB21" s="47">
        <f t="shared" si="6"/>
        <v>1717.5</v>
      </c>
      <c r="AC21" s="47">
        <f t="shared" si="6"/>
        <v>1751.7</v>
      </c>
      <c r="AD21" s="47">
        <f t="shared" si="6"/>
        <v>1843.7</v>
      </c>
      <c r="AE21" s="47">
        <f t="shared" si="6"/>
        <v>1926.2</v>
      </c>
      <c r="AF21" s="47">
        <f t="shared" si="6"/>
        <v>1980.2</v>
      </c>
      <c r="AG21" s="47">
        <f t="shared" si="6"/>
        <v>2122.7</v>
      </c>
      <c r="AH21" s="47">
        <f t="shared" si="6"/>
        <v>2182.7</v>
      </c>
      <c r="AI21" s="47">
        <f t="shared" si="6"/>
        <v>2224.7</v>
      </c>
      <c r="AJ21" s="47">
        <f t="shared" si="6"/>
        <v>2292.7</v>
      </c>
      <c r="AK21" s="47">
        <f t="shared" si="6"/>
        <v>2360.2</v>
      </c>
      <c r="AL21" s="47">
        <f t="shared" si="6"/>
        <v>2455.2</v>
      </c>
      <c r="AM21" s="47">
        <f t="shared" si="6"/>
        <v>2523.7</v>
      </c>
      <c r="AN21" s="47">
        <f t="shared" si="6"/>
        <v>2637.8999999999996</v>
      </c>
      <c r="AO21" s="47">
        <f t="shared" si="6"/>
        <v>2743.3999999999996</v>
      </c>
      <c r="AP21" s="47">
        <f t="shared" si="6"/>
        <v>2796.3999999999996</v>
      </c>
      <c r="AQ21" s="47">
        <f t="shared" si="6"/>
        <v>2822.3999999999996</v>
      </c>
      <c r="AR21" s="47">
        <f t="shared" si="6"/>
        <v>2870.3999999999996</v>
      </c>
      <c r="AS21" s="47">
        <f t="shared" si="6"/>
        <v>2945.8999999999996</v>
      </c>
      <c r="AT21" s="47">
        <f t="shared" si="6"/>
        <v>3040.8999999999996</v>
      </c>
      <c r="AU21" s="47">
        <f t="shared" si="6"/>
        <v>3128.3999999999996</v>
      </c>
      <c r="AV21" s="47">
        <f t="shared" si="6"/>
        <v>3203.3999999999996</v>
      </c>
      <c r="AW21" s="47">
        <f t="shared" si="6"/>
        <v>3302.3999999999996</v>
      </c>
      <c r="AX21" s="47">
        <f t="shared" si="6"/>
        <v>3375.3999999999996</v>
      </c>
      <c r="AY21" s="47">
        <f t="shared" si="6"/>
        <v>3418.3999999999996</v>
      </c>
      <c r="AZ21" s="47">
        <f t="shared" si="6"/>
        <v>3487.3999999999996</v>
      </c>
      <c r="BA21" s="47">
        <f t="shared" si="6"/>
        <v>3565.3999999999996</v>
      </c>
      <c r="BB21" s="47">
        <f t="shared" si="6"/>
        <v>3682.3999999999996</v>
      </c>
    </row>
  </sheetData>
  <sheetProtection/>
  <mergeCells count="1">
    <mergeCell ref="G2:BB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7"/>
  <dimension ref="A1:N1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29" sqref="F29"/>
    </sheetView>
  </sheetViews>
  <sheetFormatPr defaultColWidth="11.421875" defaultRowHeight="12.75"/>
  <cols>
    <col min="1" max="1" width="16.140625" style="0" bestFit="1" customWidth="1"/>
    <col min="2" max="2" width="5.7109375" style="0" customWidth="1"/>
    <col min="3" max="14" width="4.00390625" style="0" customWidth="1"/>
  </cols>
  <sheetData>
    <row r="1" spans="3:5" ht="12.75">
      <c r="C1" s="2"/>
      <c r="D1" s="2"/>
      <c r="E1" s="1"/>
    </row>
    <row r="2" spans="2:14" ht="12.75">
      <c r="B2" s="12" t="s">
        <v>18</v>
      </c>
      <c r="C2" s="75" t="s">
        <v>15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5" customFormat="1" ht="61.5" customHeight="1">
      <c r="A3" s="4"/>
      <c r="B3" s="13" t="s">
        <v>13</v>
      </c>
      <c r="C3" s="18">
        <v>37525</v>
      </c>
      <c r="D3" s="18">
        <v>37539</v>
      </c>
      <c r="E3" s="15">
        <v>37546</v>
      </c>
      <c r="F3" s="15">
        <v>37553</v>
      </c>
      <c r="G3" s="15">
        <v>37560</v>
      </c>
      <c r="H3" s="15">
        <v>37567</v>
      </c>
      <c r="I3" s="15">
        <v>37574</v>
      </c>
      <c r="J3" s="15">
        <v>37581</v>
      </c>
      <c r="K3" s="15">
        <v>37588</v>
      </c>
      <c r="L3" s="15">
        <v>37595</v>
      </c>
      <c r="M3" s="15">
        <v>37602</v>
      </c>
      <c r="N3" s="15">
        <v>37609</v>
      </c>
    </row>
    <row r="4" spans="1:14" ht="12.75">
      <c r="A4" s="3" t="s">
        <v>2</v>
      </c>
      <c r="B4" s="17">
        <f aca="true" t="shared" si="0" ref="B4:B14">SUM(C4:N4)</f>
        <v>135</v>
      </c>
      <c r="C4" s="19">
        <v>17</v>
      </c>
      <c r="D4" s="19"/>
      <c r="E4" s="19"/>
      <c r="F4" s="19"/>
      <c r="G4" s="19">
        <v>14</v>
      </c>
      <c r="H4" s="19">
        <v>15</v>
      </c>
      <c r="I4" s="19">
        <v>15</v>
      </c>
      <c r="J4" s="19">
        <v>15</v>
      </c>
      <c r="K4" s="19">
        <v>15</v>
      </c>
      <c r="L4" s="19">
        <v>15</v>
      </c>
      <c r="M4" s="19">
        <v>15</v>
      </c>
      <c r="N4" s="19">
        <v>14</v>
      </c>
    </row>
    <row r="5" spans="1:14" ht="12.75">
      <c r="A5" s="3" t="s">
        <v>5</v>
      </c>
      <c r="B5" s="17">
        <f t="shared" si="0"/>
        <v>132</v>
      </c>
      <c r="C5" s="19"/>
      <c r="D5" s="19">
        <v>14</v>
      </c>
      <c r="E5" s="19"/>
      <c r="F5" s="19"/>
      <c r="G5" s="19">
        <v>14</v>
      </c>
      <c r="H5" s="19">
        <v>15</v>
      </c>
      <c r="I5" s="19">
        <v>15</v>
      </c>
      <c r="J5" s="19">
        <v>15</v>
      </c>
      <c r="K5" s="19">
        <v>15</v>
      </c>
      <c r="L5" s="19">
        <v>15</v>
      </c>
      <c r="M5" s="19">
        <v>15</v>
      </c>
      <c r="N5" s="19">
        <v>14</v>
      </c>
    </row>
    <row r="6" spans="1:14" ht="12.75">
      <c r="A6" s="3" t="s">
        <v>3</v>
      </c>
      <c r="B6" s="17">
        <f t="shared" si="0"/>
        <v>117</v>
      </c>
      <c r="C6" s="19">
        <v>17</v>
      </c>
      <c r="D6" s="19">
        <v>14</v>
      </c>
      <c r="E6" s="19"/>
      <c r="F6" s="19"/>
      <c r="G6" s="19">
        <v>12</v>
      </c>
      <c r="H6" s="19">
        <v>12</v>
      </c>
      <c r="I6" s="19"/>
      <c r="J6" s="19">
        <v>12</v>
      </c>
      <c r="K6" s="19">
        <v>12</v>
      </c>
      <c r="L6" s="19">
        <v>12</v>
      </c>
      <c r="M6" s="19">
        <v>12</v>
      </c>
      <c r="N6" s="19">
        <v>14</v>
      </c>
    </row>
    <row r="7" spans="1:14" ht="12.75">
      <c r="A7" s="3" t="s">
        <v>1</v>
      </c>
      <c r="B7" s="17">
        <f t="shared" si="0"/>
        <v>102</v>
      </c>
      <c r="C7" s="19"/>
      <c r="D7" s="19">
        <v>14</v>
      </c>
      <c r="E7" s="19"/>
      <c r="F7" s="19"/>
      <c r="G7" s="19">
        <v>8</v>
      </c>
      <c r="H7" s="19"/>
      <c r="I7" s="19">
        <v>12</v>
      </c>
      <c r="J7" s="19">
        <v>12</v>
      </c>
      <c r="K7" s="19">
        <v>12</v>
      </c>
      <c r="L7" s="19">
        <v>15</v>
      </c>
      <c r="M7" s="19">
        <v>15</v>
      </c>
      <c r="N7" s="19">
        <v>14</v>
      </c>
    </row>
    <row r="8" spans="1:14" ht="12.75">
      <c r="A8" s="3" t="s">
        <v>11</v>
      </c>
      <c r="B8" s="17">
        <f t="shared" si="0"/>
        <v>96</v>
      </c>
      <c r="C8" s="19"/>
      <c r="D8" s="19"/>
      <c r="E8" s="19"/>
      <c r="F8" s="19"/>
      <c r="G8" s="19"/>
      <c r="H8" s="19">
        <v>15</v>
      </c>
      <c r="I8" s="19">
        <v>15</v>
      </c>
      <c r="J8" s="19">
        <v>16</v>
      </c>
      <c r="K8" s="19">
        <v>12</v>
      </c>
      <c r="L8" s="19">
        <v>12</v>
      </c>
      <c r="M8" s="19">
        <v>12</v>
      </c>
      <c r="N8" s="19">
        <v>14</v>
      </c>
    </row>
    <row r="9" spans="1:14" ht="12.75">
      <c r="A9" s="3" t="s">
        <v>8</v>
      </c>
      <c r="B9" s="17">
        <f t="shared" si="0"/>
        <v>76</v>
      </c>
      <c r="C9" s="19"/>
      <c r="D9" s="19">
        <v>12</v>
      </c>
      <c r="E9" s="19"/>
      <c r="F9" s="19"/>
      <c r="G9" s="19">
        <v>14</v>
      </c>
      <c r="H9" s="19" t="s">
        <v>12</v>
      </c>
      <c r="I9" s="19">
        <v>14</v>
      </c>
      <c r="J9" s="19">
        <v>12</v>
      </c>
      <c r="K9" s="19">
        <v>12</v>
      </c>
      <c r="L9" s="19"/>
      <c r="M9" s="19">
        <v>12</v>
      </c>
      <c r="N9" s="19"/>
    </row>
    <row r="10" spans="1:14" ht="12.75">
      <c r="A10" s="3" t="s">
        <v>10</v>
      </c>
      <c r="B10" s="17">
        <f t="shared" si="0"/>
        <v>67</v>
      </c>
      <c r="C10" s="19">
        <v>17</v>
      </c>
      <c r="D10" s="19"/>
      <c r="E10" s="19"/>
      <c r="F10" s="19"/>
      <c r="G10" s="19"/>
      <c r="H10" s="19">
        <v>12</v>
      </c>
      <c r="I10" s="19">
        <v>14</v>
      </c>
      <c r="J10" s="19">
        <v>12</v>
      </c>
      <c r="K10" s="19"/>
      <c r="L10" s="19">
        <v>12</v>
      </c>
      <c r="M10" s="19"/>
      <c r="N10" s="19"/>
    </row>
    <row r="11" spans="1:14" ht="12.75">
      <c r="A11" s="3" t="s">
        <v>0</v>
      </c>
      <c r="B11" s="17">
        <f t="shared" si="0"/>
        <v>41</v>
      </c>
      <c r="C11" s="19">
        <v>17</v>
      </c>
      <c r="D11" s="19">
        <v>12</v>
      </c>
      <c r="E11" s="19"/>
      <c r="F11" s="19"/>
      <c r="G11" s="19"/>
      <c r="H11" s="19"/>
      <c r="I11" s="19"/>
      <c r="J11" s="19"/>
      <c r="K11" s="19">
        <v>12</v>
      </c>
      <c r="L11" s="19"/>
      <c r="M11" s="19"/>
      <c r="N11" s="19"/>
    </row>
    <row r="12" spans="1:14" ht="12.75">
      <c r="A12" s="3" t="s">
        <v>6</v>
      </c>
      <c r="B12" s="17">
        <f t="shared" si="0"/>
        <v>16</v>
      </c>
      <c r="C12" s="19"/>
      <c r="D12" s="19"/>
      <c r="E12" s="19"/>
      <c r="F12" s="19"/>
      <c r="G12" s="19"/>
      <c r="H12" s="19"/>
      <c r="I12" s="19"/>
      <c r="J12" s="19"/>
      <c r="K12" s="19">
        <v>6</v>
      </c>
      <c r="L12" s="19"/>
      <c r="M12" s="19"/>
      <c r="N12" s="19">
        <v>10</v>
      </c>
    </row>
    <row r="13" spans="1:14" ht="12.75">
      <c r="A13" s="3" t="s">
        <v>7</v>
      </c>
      <c r="B13" s="17">
        <f t="shared" si="0"/>
        <v>14</v>
      </c>
      <c r="C13" s="19"/>
      <c r="D13" s="19"/>
      <c r="E13" s="19"/>
      <c r="F13" s="19"/>
      <c r="G13" s="19"/>
      <c r="H13" s="19" t="s">
        <v>12</v>
      </c>
      <c r="I13" s="19"/>
      <c r="J13" s="19"/>
      <c r="K13" s="19"/>
      <c r="L13" s="19"/>
      <c r="M13" s="19"/>
      <c r="N13" s="19">
        <v>14</v>
      </c>
    </row>
    <row r="14" spans="1:14" ht="12.75">
      <c r="A14" s="3" t="s">
        <v>9</v>
      </c>
      <c r="B14" s="17">
        <f t="shared" si="0"/>
        <v>12</v>
      </c>
      <c r="C14" s="19"/>
      <c r="D14" s="19"/>
      <c r="E14" s="19"/>
      <c r="F14" s="19"/>
      <c r="G14" s="19"/>
      <c r="H14" s="19"/>
      <c r="I14" s="19">
        <v>12</v>
      </c>
      <c r="J14" s="19"/>
      <c r="K14" s="19"/>
      <c r="L14" s="19"/>
      <c r="M14" s="19"/>
      <c r="N14" s="19"/>
    </row>
  </sheetData>
  <sheetProtection/>
  <mergeCells count="1">
    <mergeCell ref="C2:N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0"/>
  <sheetViews>
    <sheetView zoomScale="110" zoomScaleNormal="110" zoomScalePageLayoutView="0" workbookViewId="0" topLeftCell="P1">
      <pane ySplit="6570" topLeftCell="A1" activePane="bottomLeft" state="split"/>
      <selection pane="topLeft" activeCell="BB2" sqref="BB2"/>
      <selection pane="bottomLeft" activeCell="AW1" sqref="AW1"/>
    </sheetView>
  </sheetViews>
  <sheetFormatPr defaultColWidth="11.421875" defaultRowHeight="12.75"/>
  <cols>
    <col min="1" max="1" width="11.421875" style="0" bestFit="1" customWidth="1"/>
    <col min="2" max="9" width="4.57421875" style="0" bestFit="1" customWidth="1"/>
    <col min="10" max="50" width="5.57421875" style="0" bestFit="1" customWidth="1"/>
    <col min="51" max="54" width="5.140625" style="0" bestFit="1" customWidth="1"/>
  </cols>
  <sheetData>
    <row r="1" spans="1:54" ht="12.75">
      <c r="A1" t="s">
        <v>43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</row>
    <row r="2" spans="1:54" ht="12.75">
      <c r="A2">
        <v>2020</v>
      </c>
      <c r="B2" s="47">
        <f>'2020'!G20</f>
        <v>30</v>
      </c>
      <c r="C2" s="47">
        <f>'2020'!H20</f>
        <v>94.6</v>
      </c>
      <c r="D2" s="47">
        <f>'2020'!I20</f>
        <v>131.89999999999998</v>
      </c>
      <c r="E2" s="47">
        <f>'2020'!J20</f>
        <v>166.79999999999998</v>
      </c>
      <c r="F2" s="47">
        <f>'2020'!K20</f>
        <v>213.39999999999998</v>
      </c>
      <c r="G2" s="47">
        <f>'2020'!L20</f>
        <v>268.79999999999995</v>
      </c>
      <c r="H2" s="47">
        <f>'2020'!M20</f>
        <v>325.49999999999994</v>
      </c>
      <c r="I2" s="47">
        <f>'2020'!N20</f>
        <v>372.3999999999999</v>
      </c>
      <c r="J2" s="47">
        <f>'2020'!O20</f>
        <v>400.3999999999999</v>
      </c>
      <c r="K2" s="47">
        <f>'2020'!P20</f>
        <v>435.49999999999994</v>
      </c>
      <c r="L2" s="47">
        <f>'2020'!Q20</f>
        <v>498.69999999999993</v>
      </c>
      <c r="M2" s="47">
        <f>'2020'!R20</f>
        <v>505.79999999999995</v>
      </c>
      <c r="N2" s="47">
        <f>'2020'!S20</f>
        <v>513.5</v>
      </c>
      <c r="O2" s="47">
        <f>'2020'!T20</f>
        <v>521.9</v>
      </c>
      <c r="P2" s="47">
        <f>'2020'!U20</f>
        <v>545.4</v>
      </c>
      <c r="Q2" s="47">
        <f>'2020'!V20</f>
        <v>597.4</v>
      </c>
      <c r="R2" s="47">
        <f>'2020'!W20</f>
        <v>650</v>
      </c>
      <c r="S2" s="47">
        <f>'2020'!X20</f>
        <v>688.9</v>
      </c>
      <c r="T2" s="47">
        <f>'2020'!Y20</f>
        <v>736.9</v>
      </c>
      <c r="U2" s="47">
        <f>'2020'!Z20</f>
        <v>781.6999999999999</v>
      </c>
      <c r="V2" s="47">
        <f>'2020'!AA20</f>
        <v>815.8</v>
      </c>
      <c r="W2" s="47">
        <f>'2020'!AB20</f>
        <v>885.0999999999999</v>
      </c>
      <c r="X2" s="47">
        <f>'2020'!AC20</f>
        <v>927.1999999999999</v>
      </c>
      <c r="Y2" s="47">
        <f>'2020'!AD20</f>
        <v>977.1999999999999</v>
      </c>
      <c r="Z2" s="47">
        <f>'2020'!AE20</f>
        <v>1035.1999999999998</v>
      </c>
      <c r="AA2" s="47">
        <f>'2020'!AF20</f>
        <v>1083.1</v>
      </c>
      <c r="AB2" s="47">
        <f>'2020'!AG20</f>
        <v>1119.1</v>
      </c>
      <c r="AC2" s="47">
        <f>'2020'!AH20</f>
        <v>1155.1</v>
      </c>
      <c r="AD2" s="47">
        <f>'2020'!AI20</f>
        <v>1185.6</v>
      </c>
      <c r="AE2" s="47">
        <f>'2020'!AJ20</f>
        <v>1218.6</v>
      </c>
      <c r="AF2" s="47">
        <f>'2020'!AK20</f>
        <v>1267.3999999999999</v>
      </c>
      <c r="AG2" s="47">
        <f>'2020'!AL20</f>
        <v>1330.3999999999999</v>
      </c>
      <c r="AH2" s="47">
        <f>'2020'!AM20</f>
        <v>1374.3999999999999</v>
      </c>
      <c r="AI2" s="47">
        <f>'2020'!AN20</f>
        <v>1429.6</v>
      </c>
      <c r="AJ2" s="47">
        <f>'2020'!AO20</f>
        <v>1441.6</v>
      </c>
      <c r="AK2" s="47">
        <f>'2020'!AP20</f>
        <v>1486.8</v>
      </c>
      <c r="AL2" s="47">
        <f>'2020'!AQ20</f>
        <v>1506.8</v>
      </c>
      <c r="AM2" s="47">
        <f>'2020'!AR20</f>
        <v>1553.2</v>
      </c>
      <c r="AN2" s="47">
        <f>'2020'!AS20</f>
        <v>1593.4</v>
      </c>
      <c r="AO2" s="47">
        <f>'2020'!AT20</f>
        <v>1629.4</v>
      </c>
      <c r="AP2" s="47">
        <f>'2020'!AU20</f>
        <v>1673.3000000000002</v>
      </c>
      <c r="AQ2" s="47">
        <f>'2020'!AV20</f>
        <v>1718.5000000000002</v>
      </c>
      <c r="AR2" s="47">
        <f>'2020'!AW20</f>
        <v>1778.5000000000002</v>
      </c>
      <c r="AS2" s="47">
        <f>'2020'!AX20</f>
        <v>1836.5000000000002</v>
      </c>
      <c r="AT2" s="47">
        <f>'2020'!AY20</f>
        <v>1896.1000000000001</v>
      </c>
      <c r="AU2" s="47">
        <f>'2020'!AZ20</f>
        <v>1952.3000000000002</v>
      </c>
      <c r="AV2" s="47">
        <f>'2020'!BA20</f>
        <v>2013.1000000000001</v>
      </c>
      <c r="AW2" s="47">
        <f>'2020'!BB20</f>
        <v>2063.3</v>
      </c>
      <c r="AX2" s="47">
        <f>'2020'!BC20</f>
        <v>2116.5</v>
      </c>
      <c r="AY2" s="47">
        <f>'2020'!BD20</f>
        <v>2161.7</v>
      </c>
      <c r="AZ2" s="47">
        <f>'2020'!BE20</f>
        <v>2225.5</v>
      </c>
      <c r="BA2" s="47">
        <f>'2020'!BF20</f>
        <v>2258.7</v>
      </c>
      <c r="BB2" s="47">
        <f>'2020'!BG20</f>
        <v>2278.5</v>
      </c>
    </row>
    <row r="3" spans="1:54" ht="12.75">
      <c r="A3">
        <v>2019</v>
      </c>
      <c r="B3" s="47">
        <f>'2019'!G21</f>
        <v>5</v>
      </c>
      <c r="C3" s="47">
        <f>'2019'!H21</f>
        <v>62.4</v>
      </c>
      <c r="D3" s="47">
        <f>'2019'!I21</f>
        <v>118.4</v>
      </c>
      <c r="E3" s="47">
        <f>'2019'!J21</f>
        <v>145.6</v>
      </c>
      <c r="F3" s="47">
        <f>'2019'!K21</f>
        <v>177.2</v>
      </c>
      <c r="G3" s="47">
        <f>'2019'!L21</f>
        <v>223.39999999999998</v>
      </c>
      <c r="H3" s="47">
        <f>'2019'!M21</f>
        <v>275.79999999999995</v>
      </c>
      <c r="I3" s="47">
        <f>'2019'!N21</f>
        <v>303.19999999999993</v>
      </c>
      <c r="J3" s="47">
        <f>'2019'!O21</f>
        <v>332.5999999999999</v>
      </c>
      <c r="K3" s="47">
        <f>'2019'!P21</f>
        <v>399.9999999999999</v>
      </c>
      <c r="L3" s="47">
        <f>'2019'!Q21</f>
        <v>439.9999999999999</v>
      </c>
      <c r="M3" s="47">
        <f>'2019'!R21</f>
        <v>471.5999999999999</v>
      </c>
      <c r="N3" s="47">
        <f>'2019'!S21</f>
        <v>524.8</v>
      </c>
      <c r="O3" s="47">
        <f>'2019'!T21</f>
        <v>540.5999999999999</v>
      </c>
      <c r="P3" s="47">
        <f>'2019'!U21</f>
        <v>559.8999999999999</v>
      </c>
      <c r="Q3" s="47">
        <f>'2019'!V21</f>
        <v>582.1999999999998</v>
      </c>
      <c r="R3" s="47">
        <f>'2019'!W21</f>
        <v>627.9999999999998</v>
      </c>
      <c r="S3" s="47">
        <f>'2019'!X21</f>
        <v>679.1999999999998</v>
      </c>
      <c r="T3" s="47">
        <f>'2019'!Y21</f>
        <v>720.1999999999998</v>
      </c>
      <c r="U3" s="47">
        <f>'2019'!Z21</f>
        <v>769.5999999999998</v>
      </c>
      <c r="V3" s="47">
        <f>'2019'!AA21</f>
        <v>814.7999999999998</v>
      </c>
      <c r="W3" s="47">
        <f>'2019'!AB21</f>
        <v>871.5999999999998</v>
      </c>
      <c r="X3" s="47">
        <f>'2019'!AC21</f>
        <v>897.9999999999998</v>
      </c>
      <c r="Y3" s="47">
        <f>'2019'!AD21</f>
        <v>944.8999999999997</v>
      </c>
      <c r="Z3" s="47">
        <f>'2019'!AE21</f>
        <v>972.8999999999997</v>
      </c>
      <c r="AA3" s="47">
        <f>'2019'!AF21</f>
        <v>1002.0999999999998</v>
      </c>
      <c r="AB3" s="47">
        <f>'2019'!AG21</f>
        <v>1055.8999999999999</v>
      </c>
      <c r="AC3" s="47">
        <f>'2019'!AH21</f>
        <v>1089.9999999999998</v>
      </c>
      <c r="AD3" s="47">
        <f>'2019'!AI21</f>
        <v>1110.9999999999998</v>
      </c>
      <c r="AE3" s="47">
        <f>'2019'!AJ21</f>
        <v>1151.1999999999998</v>
      </c>
      <c r="AF3" s="47">
        <f>'2019'!AK21</f>
        <v>1204.3999999999999</v>
      </c>
      <c r="AG3" s="47">
        <f>'2019'!AL21</f>
        <v>1257.1999999999998</v>
      </c>
      <c r="AH3" s="47">
        <f>'2019'!AM21</f>
        <v>1299.6</v>
      </c>
      <c r="AI3" s="47">
        <f>'2019'!AN21</f>
        <v>1341</v>
      </c>
      <c r="AJ3" s="47">
        <f>'2019'!AO21</f>
        <v>1369.8</v>
      </c>
      <c r="AK3" s="47">
        <f>'2019'!AP21</f>
        <v>1381.8</v>
      </c>
      <c r="AL3" s="47">
        <f>'2019'!AQ21</f>
        <v>1413.8</v>
      </c>
      <c r="AM3" s="47">
        <f>'2019'!AR21</f>
        <v>1444.1</v>
      </c>
      <c r="AN3" s="47">
        <f>'2019'!AS21</f>
        <v>1495.3</v>
      </c>
      <c r="AO3" s="47">
        <f>'2019'!AT21</f>
        <v>1546.1</v>
      </c>
      <c r="AP3" s="47">
        <f>'2019'!AU21</f>
        <v>1603.3</v>
      </c>
      <c r="AQ3" s="47">
        <f>'2019'!AV21</f>
        <v>1648.5</v>
      </c>
      <c r="AR3" s="47">
        <f>'2019'!AW21</f>
        <v>1696</v>
      </c>
      <c r="AS3" s="47">
        <f>'2019'!AX21</f>
        <v>1736.6</v>
      </c>
      <c r="AT3" s="47">
        <f>'2019'!AY21</f>
        <v>1800.1999999999998</v>
      </c>
      <c r="AU3" s="47">
        <f>'2019'!AZ21</f>
        <v>1861.9999999999998</v>
      </c>
      <c r="AV3" s="47">
        <f>'2019'!BA21</f>
        <v>1935.9999999999998</v>
      </c>
      <c r="AW3" s="47">
        <v>0</v>
      </c>
      <c r="AX3" s="47">
        <f>'2019'!BC21</f>
        <v>0</v>
      </c>
      <c r="AY3" s="47">
        <f>'2019'!BD21</f>
        <v>0</v>
      </c>
      <c r="AZ3" s="47">
        <f>'2019'!BE21</f>
        <v>0</v>
      </c>
      <c r="BA3" s="47">
        <f>'2019'!BF21</f>
        <v>0</v>
      </c>
      <c r="BB3" s="47">
        <f>'2019'!BG21</f>
        <v>0</v>
      </c>
    </row>
    <row r="4" spans="1:54" ht="12.75">
      <c r="A4">
        <v>2018</v>
      </c>
      <c r="B4" s="47">
        <f>'2018'!G20</f>
        <v>42.6</v>
      </c>
      <c r="C4" s="47">
        <f>'2018'!H20</f>
        <v>103.80000000000001</v>
      </c>
      <c r="D4" s="47">
        <f>'2018'!I20</f>
        <v>157</v>
      </c>
      <c r="E4" s="47">
        <f>'2018'!J20</f>
        <v>199.4</v>
      </c>
      <c r="F4" s="47">
        <f>'2018'!K20</f>
        <v>230.8</v>
      </c>
      <c r="G4" s="47">
        <f>'2018'!L20</f>
        <v>270.3</v>
      </c>
      <c r="H4" s="47">
        <f>'2018'!M20</f>
        <v>278.3</v>
      </c>
      <c r="I4" s="47">
        <f>'2018'!N20</f>
        <v>310.3</v>
      </c>
      <c r="J4" s="47">
        <f>'2018'!O20</f>
        <v>329.3</v>
      </c>
      <c r="K4" s="47">
        <f>'2018'!P20</f>
        <v>359.40000000000003</v>
      </c>
      <c r="L4" s="47">
        <f>'2018'!Q20</f>
        <v>400.6</v>
      </c>
      <c r="M4" s="47">
        <f>'2018'!R20</f>
        <v>448.1</v>
      </c>
      <c r="N4" s="47">
        <f>'2018'!S20</f>
        <v>469.90000000000003</v>
      </c>
      <c r="O4" s="47">
        <f>'2018'!T20</f>
        <v>493.90000000000003</v>
      </c>
      <c r="P4" s="47">
        <f>'2018'!U20</f>
        <v>536.3000000000001</v>
      </c>
      <c r="Q4" s="47">
        <f>'2018'!V20</f>
        <v>575.3000000000001</v>
      </c>
      <c r="R4" s="47">
        <f>'2018'!W20</f>
        <v>626.3000000000001</v>
      </c>
      <c r="S4" s="47">
        <f>'2018'!X20</f>
        <v>677.5000000000001</v>
      </c>
      <c r="T4" s="47">
        <f>'2018'!Y20</f>
        <v>728.7000000000002</v>
      </c>
      <c r="U4" s="47">
        <f>'2018'!Z20</f>
        <v>787.9000000000002</v>
      </c>
      <c r="V4" s="47">
        <f>'2018'!AA20</f>
        <v>852.4000000000002</v>
      </c>
      <c r="W4" s="47">
        <f>'2018'!AB20</f>
        <v>924.2000000000002</v>
      </c>
      <c r="X4" s="47">
        <f>'2018'!AC20</f>
        <v>956.2000000000002</v>
      </c>
      <c r="Y4" s="47">
        <f>'2018'!AD20</f>
        <v>1008.2000000000002</v>
      </c>
      <c r="Z4" s="47">
        <f>'2018'!AE20</f>
        <v>1052.0000000000002</v>
      </c>
      <c r="AA4" s="47">
        <f>'2018'!AF20</f>
        <v>1138.4000000000003</v>
      </c>
      <c r="AB4" s="47">
        <f>'2018'!AG20</f>
        <v>1183.9000000000003</v>
      </c>
      <c r="AC4" s="47">
        <f>'2018'!AH20</f>
        <v>1205.5000000000002</v>
      </c>
      <c r="AD4" s="47">
        <f>'2018'!AI20</f>
        <v>1212.5000000000002</v>
      </c>
      <c r="AE4" s="47">
        <f>'2018'!AJ20</f>
        <v>1236.4000000000003</v>
      </c>
      <c r="AF4" s="47">
        <f>'2018'!AK20</f>
        <v>1272.4000000000003</v>
      </c>
      <c r="AG4" s="47">
        <f>'2018'!AL20</f>
        <v>1315.3000000000004</v>
      </c>
      <c r="AH4" s="47">
        <f>'2018'!AM20</f>
        <v>1374.6000000000004</v>
      </c>
      <c r="AI4" s="47">
        <f>'2018'!AN20</f>
        <v>1441.0000000000005</v>
      </c>
      <c r="AJ4" s="47">
        <f>'2018'!AO20</f>
        <v>1503.4000000000005</v>
      </c>
      <c r="AK4" s="47">
        <f>'2018'!AP20</f>
        <v>1567.0000000000005</v>
      </c>
      <c r="AL4" s="47">
        <f>'2018'!AQ20</f>
        <v>1612.2000000000005</v>
      </c>
      <c r="AM4" s="47">
        <f>'2018'!AR20</f>
        <v>1626.6000000000006</v>
      </c>
      <c r="AN4" s="47">
        <f>'2018'!AS20</f>
        <v>1657.0000000000007</v>
      </c>
      <c r="AO4" s="47">
        <f>'2018'!AT20</f>
        <v>1716.0000000000007</v>
      </c>
      <c r="AP4" s="47">
        <f>'2018'!AU20</f>
        <v>1770.4000000000008</v>
      </c>
      <c r="AQ4" s="47">
        <f>'2018'!AV20</f>
        <v>1800.8000000000009</v>
      </c>
      <c r="AR4" s="47">
        <f>'2018'!AW20</f>
        <v>1870.000000000001</v>
      </c>
      <c r="AS4" s="47">
        <f>'2018'!AX20</f>
        <v>1908.6000000000008</v>
      </c>
      <c r="AT4" s="47">
        <f>'2018'!AY20</f>
        <v>1937.6000000000008</v>
      </c>
      <c r="AU4" s="47">
        <f>'2018'!AZ20</f>
        <v>1966.8000000000009</v>
      </c>
      <c r="AV4" s="47">
        <f>'2018'!BA20</f>
        <v>2018.8000000000009</v>
      </c>
      <c r="AW4" s="47">
        <f>'2018'!BB20</f>
        <v>2072.800000000001</v>
      </c>
      <c r="AX4" s="47">
        <f>'2018'!BC20</f>
        <v>0</v>
      </c>
      <c r="AY4" s="47">
        <f>'2018'!BC20</f>
        <v>0</v>
      </c>
      <c r="AZ4" s="47">
        <f>'2018'!BD20</f>
        <v>0</v>
      </c>
      <c r="BA4" s="47">
        <f>'2018'!BE20</f>
        <v>0</v>
      </c>
      <c r="BB4" s="47">
        <f>'2018'!BF20</f>
        <v>0</v>
      </c>
    </row>
    <row r="5" spans="1:54" ht="12.75">
      <c r="A5">
        <v>2017</v>
      </c>
      <c r="B5" s="47">
        <f>'2017'!G21</f>
        <v>33</v>
      </c>
      <c r="C5" s="47">
        <f>'2017'!H21</f>
        <v>79</v>
      </c>
      <c r="D5" s="47">
        <f>'2017'!I21</f>
        <v>106</v>
      </c>
      <c r="E5" s="47">
        <f>'2017'!J21</f>
        <v>129</v>
      </c>
      <c r="F5" s="47">
        <f>'2017'!K21</f>
        <v>184.5</v>
      </c>
      <c r="G5" s="47">
        <f>'2017'!L21</f>
        <v>226.5</v>
      </c>
      <c r="H5" s="47">
        <f>'2017'!M21</f>
        <v>269</v>
      </c>
      <c r="I5" s="47">
        <f>'2017'!N21</f>
        <v>303.7</v>
      </c>
      <c r="J5" s="47">
        <f>'2017'!O21</f>
        <v>333.7</v>
      </c>
      <c r="K5" s="47">
        <f>'2017'!P21</f>
        <v>361.7</v>
      </c>
      <c r="L5" s="47">
        <f>'2017'!Q21</f>
        <v>389.09999999999997</v>
      </c>
      <c r="M5" s="47">
        <f>'2017'!R21</f>
        <v>455.99999999999994</v>
      </c>
      <c r="N5" s="47">
        <f>'2017'!S21</f>
        <v>479.99999999999994</v>
      </c>
      <c r="O5" s="47">
        <f>'2017'!T21</f>
        <v>503.99999999999994</v>
      </c>
      <c r="P5" s="47">
        <f>'2017'!U21</f>
        <v>525.5</v>
      </c>
      <c r="Q5" s="47">
        <f>'2017'!V21</f>
        <v>557</v>
      </c>
      <c r="R5" s="47">
        <f>'2017'!W21</f>
        <v>614.2</v>
      </c>
      <c r="S5" s="47">
        <f>'2017'!X21</f>
        <v>666.9000000000001</v>
      </c>
      <c r="T5" s="47">
        <f>'2017'!Y21</f>
        <v>687.9000000000001</v>
      </c>
      <c r="U5" s="47">
        <f>'2017'!Z21</f>
        <v>728.6000000000001</v>
      </c>
      <c r="V5" s="47">
        <f>'2017'!AA21</f>
        <v>771.1000000000001</v>
      </c>
      <c r="W5" s="47">
        <f>'2017'!AB21</f>
        <v>810.1000000000001</v>
      </c>
      <c r="X5" s="47">
        <f>'2017'!AC21</f>
        <v>829.7000000000002</v>
      </c>
      <c r="Y5" s="47">
        <f>'2017'!AD21</f>
        <v>887.5000000000001</v>
      </c>
      <c r="Z5" s="47">
        <f>'2017'!AE21</f>
        <v>927.5000000000001</v>
      </c>
      <c r="AA5" s="47">
        <f>'2017'!AF21</f>
        <v>992.8000000000001</v>
      </c>
      <c r="AB5" s="47">
        <f>'2017'!AG21</f>
        <v>1024.6000000000001</v>
      </c>
      <c r="AC5" s="47">
        <f>'2017'!AH21</f>
        <v>1095.6000000000001</v>
      </c>
      <c r="AD5" s="47">
        <f>'2017'!AI21</f>
        <v>1135.4</v>
      </c>
      <c r="AE5" s="47">
        <f>'2017'!AJ21</f>
        <v>1164.6000000000001</v>
      </c>
      <c r="AF5" s="47">
        <f>'2017'!AK21</f>
        <v>1195.1000000000001</v>
      </c>
      <c r="AG5" s="47">
        <f>'2017'!AL21</f>
        <v>1228.4</v>
      </c>
      <c r="AH5" s="47">
        <f>'2017'!AM21</f>
        <v>1267.6000000000001</v>
      </c>
      <c r="AI5" s="47">
        <f>'2017'!AN21</f>
        <v>1322.0000000000002</v>
      </c>
      <c r="AJ5" s="47">
        <f>'2017'!AO21</f>
        <v>1375.4000000000003</v>
      </c>
      <c r="AK5" s="47">
        <f>'2017'!AP21</f>
        <v>1393.4000000000003</v>
      </c>
      <c r="AL5" s="47">
        <f>'2017'!AQ21</f>
        <v>1424.8000000000004</v>
      </c>
      <c r="AM5" s="47">
        <f>'2017'!AR21</f>
        <v>1473.9000000000003</v>
      </c>
      <c r="AN5" s="47">
        <f>'2017'!AS21</f>
        <v>1530.6000000000004</v>
      </c>
      <c r="AO5" s="47">
        <f>'2017'!AT21</f>
        <v>1571.8000000000004</v>
      </c>
      <c r="AP5" s="47">
        <f>'2017'!AU21</f>
        <v>1618.5000000000005</v>
      </c>
      <c r="AQ5" s="47">
        <f>'2017'!AV21</f>
        <v>1653.2000000000005</v>
      </c>
      <c r="AR5" s="47">
        <f>'2017'!AW21</f>
        <v>1695.6000000000006</v>
      </c>
      <c r="AS5" s="47">
        <f>'2017'!AX21</f>
        <v>1738.2000000000005</v>
      </c>
      <c r="AT5" s="47">
        <f>'2017'!AY21</f>
        <v>1788.6000000000006</v>
      </c>
      <c r="AU5" s="47">
        <f>'2017'!AZ21</f>
        <v>1818.0000000000007</v>
      </c>
      <c r="AV5" s="47">
        <f>'2017'!BA21</f>
        <v>1870.8000000000006</v>
      </c>
      <c r="AW5" s="47">
        <f>'2017'!BB21</f>
        <v>1923.7000000000007</v>
      </c>
      <c r="AX5" s="47">
        <f>'2017'!BC21</f>
        <v>1990.1000000000008</v>
      </c>
      <c r="AY5" s="47">
        <f>'2017'!BD21</f>
        <v>0</v>
      </c>
      <c r="AZ5" s="47">
        <f>'2017'!BE21</f>
        <v>0</v>
      </c>
      <c r="BA5" s="47">
        <f>'2017'!BF21</f>
        <v>0</v>
      </c>
      <c r="BB5" s="47">
        <f>'2017'!BG21</f>
        <v>0</v>
      </c>
    </row>
    <row r="6" spans="1:54" ht="12.75">
      <c r="A6">
        <v>2016</v>
      </c>
      <c r="B6" s="47">
        <f>'2016'!G21</f>
        <v>16.5</v>
      </c>
      <c r="C6" s="47">
        <f>'2016'!H21</f>
        <v>56.7</v>
      </c>
      <c r="D6" s="47">
        <f>'2016'!I21</f>
        <v>99.30000000000001</v>
      </c>
      <c r="E6" s="47">
        <f>'2016'!J21</f>
        <v>162.3</v>
      </c>
      <c r="F6" s="47">
        <f>'2016'!K21</f>
        <v>191.4</v>
      </c>
      <c r="G6" s="47">
        <f>'2016'!L21</f>
        <v>231.60000000000002</v>
      </c>
      <c r="H6" s="47">
        <f>'2016'!M21</f>
        <v>291.6</v>
      </c>
      <c r="I6" s="47">
        <f>'2016'!N21</f>
        <v>346.3</v>
      </c>
      <c r="J6" s="47">
        <f>'2016'!O21</f>
        <v>396.1</v>
      </c>
      <c r="K6" s="47">
        <f>'2016'!P21</f>
        <v>451.1</v>
      </c>
      <c r="L6" s="47">
        <f>'2016'!Q21</f>
        <v>491.1</v>
      </c>
      <c r="M6" s="47">
        <f>'2016'!R21</f>
        <v>505.40000000000003</v>
      </c>
      <c r="N6" s="47">
        <f>'2016'!S21</f>
        <v>549.7</v>
      </c>
      <c r="O6" s="47">
        <f>'2016'!T21</f>
        <v>600.9000000000001</v>
      </c>
      <c r="P6" s="47">
        <f>'2016'!U21</f>
        <v>633.1000000000001</v>
      </c>
      <c r="Q6" s="47">
        <f>'2016'!V21</f>
        <v>669.4000000000001</v>
      </c>
      <c r="R6" s="47">
        <f>'2016'!W21</f>
        <v>708.0000000000001</v>
      </c>
      <c r="S6" s="47">
        <f>'2016'!X21</f>
        <v>734.0000000000001</v>
      </c>
      <c r="T6" s="47">
        <f>'2016'!Y21</f>
        <v>775.7000000000002</v>
      </c>
      <c r="U6" s="47">
        <f>'2016'!Z21</f>
        <v>814.9000000000002</v>
      </c>
      <c r="V6" s="47">
        <f>'2016'!AA21</f>
        <v>883.5000000000002</v>
      </c>
      <c r="W6" s="47">
        <f>'2016'!AB21</f>
        <v>905.5000000000002</v>
      </c>
      <c r="X6" s="47">
        <f>'2016'!AC21</f>
        <v>933.5000000000002</v>
      </c>
      <c r="Y6" s="47">
        <f>'2016'!AD21</f>
        <v>961.8000000000002</v>
      </c>
      <c r="Z6" s="47">
        <f>'2016'!AE21</f>
        <v>1013.8000000000002</v>
      </c>
      <c r="AA6" s="47">
        <f>'2016'!AF21</f>
        <v>1046.8000000000002</v>
      </c>
      <c r="AB6" s="47">
        <f>'2016'!AG21</f>
        <v>1092.8000000000002</v>
      </c>
      <c r="AC6" s="47">
        <f>'2016'!AH21</f>
        <v>1119.8000000000002</v>
      </c>
      <c r="AD6" s="47">
        <f>'2016'!AI21</f>
        <v>1175.3000000000002</v>
      </c>
      <c r="AE6" s="47">
        <f>'2016'!AJ21</f>
        <v>1197.3000000000002</v>
      </c>
      <c r="AF6" s="47">
        <f>'2016'!AK21</f>
        <v>1209.4</v>
      </c>
      <c r="AG6" s="47">
        <f>'2016'!AL21</f>
        <v>1229.4</v>
      </c>
      <c r="AH6" s="47">
        <f>'2016'!AM21</f>
        <v>1268.7</v>
      </c>
      <c r="AI6" s="47">
        <f>'2016'!AN21</f>
        <v>1314.7</v>
      </c>
      <c r="AJ6" s="47">
        <f>'2016'!AO21</f>
        <v>1363</v>
      </c>
      <c r="AK6" s="47">
        <f>'2016'!AP21</f>
        <v>1422.4</v>
      </c>
      <c r="AL6" s="47">
        <f>'2016'!AQ21</f>
        <v>1462.4</v>
      </c>
      <c r="AM6" s="47">
        <f>'2016'!AR21</f>
        <v>1474.7</v>
      </c>
      <c r="AN6" s="47">
        <f>'2016'!AS21</f>
        <v>1507.5</v>
      </c>
      <c r="AO6" s="47">
        <f>'2016'!AT21</f>
        <v>1560.8</v>
      </c>
      <c r="AP6" s="47">
        <f>'2016'!AU21</f>
        <v>1605.8</v>
      </c>
      <c r="AQ6" s="47">
        <f>'2016'!AV21</f>
        <v>1658.3</v>
      </c>
      <c r="AR6" s="47">
        <f>'2016'!AW21</f>
        <v>1702.3</v>
      </c>
      <c r="AS6" s="47">
        <f>'2016'!AX21</f>
        <v>1746.8999999999999</v>
      </c>
      <c r="AT6" s="47">
        <f>'2016'!AY21</f>
        <v>1801.6999999999998</v>
      </c>
      <c r="AU6" s="47">
        <f>'2016'!AZ21</f>
        <v>1855.1999999999998</v>
      </c>
      <c r="AV6" s="47">
        <f>'2016'!BA21</f>
        <v>1874.3999999999999</v>
      </c>
      <c r="AW6" s="47">
        <f>'2016'!BB21</f>
        <v>1947.6</v>
      </c>
      <c r="AX6" s="47">
        <f>'2016'!BC21</f>
        <v>1998.6</v>
      </c>
      <c r="AY6" s="47">
        <f>'2016'!BD21</f>
        <v>0</v>
      </c>
      <c r="AZ6" s="47">
        <f>'2016'!BE21</f>
        <v>0</v>
      </c>
      <c r="BA6" s="47">
        <f>'2016'!BF21</f>
        <v>0</v>
      </c>
      <c r="BB6" s="47">
        <f>'2016'!BG21</f>
        <v>0</v>
      </c>
    </row>
    <row r="7" spans="1:54" ht="12.75">
      <c r="A7">
        <v>2015</v>
      </c>
      <c r="B7" s="47">
        <f>'2015'!G21</f>
        <v>54.900000000000006</v>
      </c>
      <c r="C7" s="47">
        <f>'2015'!H21</f>
        <v>120</v>
      </c>
      <c r="D7" s="47">
        <f>'2015'!I21</f>
        <v>177.4</v>
      </c>
      <c r="E7" s="47">
        <f>'2015'!J21</f>
        <v>219.2</v>
      </c>
      <c r="F7" s="47">
        <f>'2015'!K21</f>
        <v>272.09999999999997</v>
      </c>
      <c r="G7" s="47">
        <f>'2015'!L21</f>
        <v>320</v>
      </c>
      <c r="H7" s="47">
        <f>'2015'!M21</f>
        <v>380.7</v>
      </c>
      <c r="I7" s="47">
        <f>'2015'!N21</f>
        <v>434.29999999999995</v>
      </c>
      <c r="J7" s="47">
        <f>'2015'!O21</f>
        <v>465.49999999999994</v>
      </c>
      <c r="K7" s="47">
        <f>'2015'!P21</f>
        <v>523</v>
      </c>
      <c r="L7" s="47">
        <f>'2015'!Q21</f>
        <v>588.5</v>
      </c>
      <c r="M7" s="47">
        <f>'2015'!R21</f>
        <v>646</v>
      </c>
      <c r="N7" s="47">
        <f>'2015'!S21</f>
        <v>685.3</v>
      </c>
      <c r="O7" s="47">
        <f>'2015'!T21</f>
        <v>709.5</v>
      </c>
      <c r="P7" s="47">
        <f>'2015'!U21</f>
        <v>761.3</v>
      </c>
      <c r="Q7" s="47">
        <f>'2015'!V21</f>
        <v>808.4</v>
      </c>
      <c r="R7" s="47">
        <f>'2015'!W21</f>
        <v>857</v>
      </c>
      <c r="S7" s="47">
        <f>'2015'!X21</f>
        <v>918.8</v>
      </c>
      <c r="T7" s="47">
        <f>'2015'!Y21</f>
        <v>971.0999999999999</v>
      </c>
      <c r="U7" s="47">
        <f>'2015'!Z21</f>
        <v>1007.5999999999999</v>
      </c>
      <c r="V7" s="47">
        <f>'2015'!AA21</f>
        <v>1044.1999999999998</v>
      </c>
      <c r="W7" s="47">
        <f>'2015'!AB21</f>
        <v>1068.3999999999999</v>
      </c>
      <c r="X7" s="47">
        <f>'2015'!AC21</f>
        <v>1104.6999999999998</v>
      </c>
      <c r="Y7" s="47">
        <f>'2015'!AD21</f>
        <v>1140.9999999999998</v>
      </c>
      <c r="Z7" s="47">
        <f>'2015'!AE21</f>
        <v>1166.3999999999999</v>
      </c>
      <c r="AA7" s="47">
        <f>'2015'!AF21</f>
        <v>1186.4999999999998</v>
      </c>
      <c r="AB7" s="47">
        <f>'2015'!AG21</f>
        <v>1186.4999999999998</v>
      </c>
      <c r="AC7" s="47">
        <f>'2015'!AH21</f>
        <v>1186.4999999999998</v>
      </c>
      <c r="AD7" s="47">
        <f>'2015'!AI21</f>
        <v>1202.4999999999998</v>
      </c>
      <c r="AE7" s="47">
        <f>'2015'!AJ21</f>
        <v>1226.6999999999998</v>
      </c>
      <c r="AF7" s="47">
        <f>'2015'!AK21</f>
        <v>1271.9999999999998</v>
      </c>
      <c r="AG7" s="47">
        <f>'2015'!AL21</f>
        <v>1316.0999999999997</v>
      </c>
      <c r="AH7" s="47">
        <f>'2015'!AM21</f>
        <v>1370.2999999999997</v>
      </c>
      <c r="AI7" s="47">
        <f>'2015'!AN21</f>
        <v>1419.3999999999996</v>
      </c>
      <c r="AJ7" s="47">
        <f>'2015'!AO21</f>
        <v>1453.5999999999997</v>
      </c>
      <c r="AK7" s="47">
        <f>'2015'!AP21</f>
        <v>1481.6999999999996</v>
      </c>
      <c r="AL7" s="47">
        <f>'2015'!AQ21</f>
        <v>1503.0999999999997</v>
      </c>
      <c r="AM7" s="47">
        <f>'2015'!AR21</f>
        <v>1526.1999999999996</v>
      </c>
      <c r="AN7" s="47">
        <f>'2015'!AS21</f>
        <v>1550.3999999999996</v>
      </c>
      <c r="AO7" s="47">
        <f>'2015'!AT21</f>
        <v>1599.5999999999997</v>
      </c>
      <c r="AP7" s="47">
        <f>'2015'!AU21</f>
        <v>1651.3999999999996</v>
      </c>
      <c r="AQ7" s="47">
        <f>'2015'!AV21</f>
        <v>1705.0999999999997</v>
      </c>
      <c r="AR7" s="47">
        <f>'2015'!AW21</f>
        <v>1750.2999999999997</v>
      </c>
      <c r="AS7" s="47">
        <f>'2015'!AX21</f>
        <v>1752.2999999999997</v>
      </c>
      <c r="AT7" s="47">
        <f>'2015'!AY21</f>
        <v>1764.3999999999996</v>
      </c>
      <c r="AU7" s="47">
        <f>'2015'!AZ21</f>
        <v>1791.7999999999997</v>
      </c>
      <c r="AV7" s="47">
        <f>'2015'!BA21</f>
        <v>1833.0999999999997</v>
      </c>
      <c r="AW7" s="47">
        <f>AV7</f>
        <v>1833.0999999999997</v>
      </c>
      <c r="AX7" s="47">
        <f>AW7</f>
        <v>1833.0999999999997</v>
      </c>
      <c r="AY7" s="47">
        <f>'2015'!BC21</f>
        <v>0</v>
      </c>
      <c r="AZ7" s="47">
        <f>'2015'!BD21</f>
        <v>0</v>
      </c>
      <c r="BA7" s="47">
        <f>'2015'!BE21</f>
        <v>0</v>
      </c>
      <c r="BB7" s="47">
        <f>'2015'!BF21</f>
        <v>0</v>
      </c>
    </row>
    <row r="8" spans="1:54" ht="12.75">
      <c r="A8">
        <v>2014</v>
      </c>
      <c r="B8" s="47">
        <f>'2014'!G21</f>
        <v>55.9</v>
      </c>
      <c r="C8" s="47">
        <f>'2014'!H22</f>
        <v>140.8</v>
      </c>
      <c r="D8" s="47">
        <f>'2014'!I22</f>
        <v>222.3</v>
      </c>
      <c r="E8" s="47">
        <f>'2014'!J22</f>
        <v>266.6</v>
      </c>
      <c r="F8" s="47">
        <f>'2014'!K22</f>
        <v>307.1</v>
      </c>
      <c r="G8" s="47">
        <f>'2014'!L22</f>
        <v>389</v>
      </c>
      <c r="H8" s="47">
        <f>'2014'!M22</f>
        <v>432.8</v>
      </c>
      <c r="I8" s="47">
        <f>'2014'!N22</f>
        <v>508.3</v>
      </c>
      <c r="J8" s="47">
        <f>'2014'!O22</f>
        <v>567.2</v>
      </c>
      <c r="K8" s="47">
        <f>'2014'!P22</f>
        <v>645.1</v>
      </c>
      <c r="L8" s="47">
        <f>'2014'!Q22</f>
        <v>714.5</v>
      </c>
      <c r="M8" s="47">
        <f>'2014'!R22</f>
        <v>765.7</v>
      </c>
      <c r="N8" s="47">
        <f>'2014'!S22</f>
        <v>824.4000000000001</v>
      </c>
      <c r="O8" s="47">
        <f>'2014'!T22</f>
        <v>884.9000000000001</v>
      </c>
      <c r="P8" s="47">
        <f>'2014'!U22</f>
        <v>941.6000000000001</v>
      </c>
      <c r="Q8" s="47">
        <f>'2014'!V22</f>
        <v>995.4000000000001</v>
      </c>
      <c r="R8" s="47">
        <f>'2014'!W22</f>
        <v>1084.5</v>
      </c>
      <c r="S8" s="47">
        <f>'2014'!X22</f>
        <v>1133.6</v>
      </c>
      <c r="T8" s="47">
        <f>'2014'!Y22</f>
        <v>1176.8</v>
      </c>
      <c r="U8" s="47">
        <f>'2014'!Z22</f>
        <v>1209.8999999999999</v>
      </c>
      <c r="V8" s="47">
        <f>'2014'!AA22</f>
        <v>1253.9999999999998</v>
      </c>
      <c r="W8" s="47">
        <f>'2014'!AB22</f>
        <v>1323.2999999999997</v>
      </c>
      <c r="X8" s="47">
        <f>'2014'!AC22</f>
        <v>1359.5999999999997</v>
      </c>
      <c r="Y8" s="47">
        <f>'2014'!AD22</f>
        <v>1377.5999999999997</v>
      </c>
      <c r="Z8" s="47">
        <f>'2014'!AE22</f>
        <v>1434.9999999999998</v>
      </c>
      <c r="AA8" s="47">
        <f>'2014'!AF22</f>
        <v>1477.0999999999997</v>
      </c>
      <c r="AB8" s="47">
        <f>'2014'!AG22</f>
        <v>1481.0999999999997</v>
      </c>
      <c r="AC8" s="47">
        <f>'2014'!AH22</f>
        <v>1531.5999999999997</v>
      </c>
      <c r="AD8" s="47">
        <f>'2014'!AI22</f>
        <v>1591.9999999999998</v>
      </c>
      <c r="AE8" s="47">
        <f>'2014'!AJ22</f>
        <v>1648.8999999999999</v>
      </c>
      <c r="AF8" s="47">
        <f>'2014'!AK22</f>
        <v>1673.1</v>
      </c>
      <c r="AG8" s="47">
        <f>'2014'!AL22</f>
        <v>1748.3</v>
      </c>
      <c r="AH8" s="47">
        <f>'2014'!AM22</f>
        <v>1821.8</v>
      </c>
      <c r="AI8" s="47">
        <f>'2014'!AN22</f>
        <v>1874.7</v>
      </c>
      <c r="AJ8" s="47">
        <f>'2014'!AO22</f>
        <v>1935.2</v>
      </c>
      <c r="AK8" s="47">
        <f>'2014'!AP22</f>
        <v>2008.1000000000001</v>
      </c>
      <c r="AL8" s="47">
        <f>'2014'!AQ22</f>
        <v>2058.1000000000004</v>
      </c>
      <c r="AM8" s="47">
        <f>'2014'!AR22</f>
        <v>2106.5000000000005</v>
      </c>
      <c r="AN8" s="47">
        <f>'2014'!AS22</f>
        <v>2158.8000000000006</v>
      </c>
      <c r="AO8" s="47">
        <f>'2014'!AT22</f>
        <v>2219.2000000000007</v>
      </c>
      <c r="AP8" s="47">
        <f>'2014'!AU22</f>
        <v>2267.600000000001</v>
      </c>
      <c r="AQ8" s="47">
        <f>'2014'!AV22</f>
        <v>2328.100000000001</v>
      </c>
      <c r="AR8" s="47">
        <f>'2014'!AW22</f>
        <v>2392.100000000001</v>
      </c>
      <c r="AS8" s="47">
        <f>'2014'!AX22</f>
        <v>2468.500000000001</v>
      </c>
      <c r="AT8" s="47">
        <f>'2014'!AY22</f>
        <v>2501.600000000001</v>
      </c>
      <c r="AU8" s="47">
        <f>'2014'!AZ22</f>
        <v>2545.500000000001</v>
      </c>
      <c r="AV8" s="47">
        <f>'2014'!BA22</f>
        <v>2569.7000000000007</v>
      </c>
      <c r="AW8" s="47">
        <f>'2014'!BB22</f>
        <v>2636.600000000001</v>
      </c>
      <c r="AX8" s="47">
        <f>AW8</f>
        <v>2636.600000000001</v>
      </c>
      <c r="AY8" s="47">
        <f>'2014'!BD22</f>
        <v>0</v>
      </c>
      <c r="AZ8" s="47">
        <f>'2014'!BE22</f>
        <v>0</v>
      </c>
      <c r="BA8" s="47">
        <f>'2014'!BF22</f>
        <v>0</v>
      </c>
      <c r="BB8" s="47">
        <f>'2014'!BG22</f>
        <v>0</v>
      </c>
    </row>
    <row r="9" spans="1:54" ht="12.75">
      <c r="A9">
        <v>2013</v>
      </c>
      <c r="B9" s="47">
        <f>'2013'!G22</f>
        <v>63.800000000000004</v>
      </c>
      <c r="C9" s="47">
        <f>'2013'!H23</f>
        <v>153.9</v>
      </c>
      <c r="D9" s="47">
        <f>'2013'!I23</f>
        <v>234.5</v>
      </c>
      <c r="E9" s="47">
        <f>'2013'!J23</f>
        <v>303.3</v>
      </c>
      <c r="F9" s="47">
        <f>'2013'!K23</f>
        <v>402.3</v>
      </c>
      <c r="G9" s="47">
        <f>'2013'!L23</f>
        <v>468.1</v>
      </c>
      <c r="H9" s="47">
        <f>'2013'!M23</f>
        <v>546.5</v>
      </c>
      <c r="I9" s="47">
        <f>'2013'!N23</f>
        <v>601.5</v>
      </c>
      <c r="J9" s="47">
        <f>'2013'!O23</f>
        <v>619.1</v>
      </c>
      <c r="K9" s="47">
        <f>'2013'!P23</f>
        <v>712.7</v>
      </c>
      <c r="L9" s="47">
        <f>'2013'!Q23</f>
        <v>801.9000000000001</v>
      </c>
      <c r="M9" s="47">
        <f>'2013'!R23</f>
        <v>919.1000000000001</v>
      </c>
      <c r="N9" s="47">
        <f>'2013'!S23</f>
        <v>1006.8000000000002</v>
      </c>
      <c r="O9" s="47">
        <f>'2013'!T23</f>
        <v>1139.2000000000003</v>
      </c>
      <c r="P9" s="47">
        <f>'2013'!U23</f>
        <v>1267.7000000000003</v>
      </c>
      <c r="Q9" s="47">
        <f>'2013'!V23</f>
        <v>1357.0000000000002</v>
      </c>
      <c r="R9" s="47">
        <f>'2013'!W23</f>
        <v>1459.0000000000002</v>
      </c>
      <c r="S9" s="47">
        <f>'2013'!X23</f>
        <v>1570.6000000000001</v>
      </c>
      <c r="T9" s="47">
        <f>'2013'!Y23</f>
        <v>1601.6000000000001</v>
      </c>
      <c r="U9" s="47">
        <f>'2013'!Z23</f>
        <v>1737.5000000000002</v>
      </c>
      <c r="V9" s="47">
        <f>'2013'!AA23</f>
        <v>1812.8000000000002</v>
      </c>
      <c r="W9" s="47">
        <f>'2013'!AB23</f>
        <v>1858.6000000000001</v>
      </c>
      <c r="X9" s="47">
        <f>'2013'!AC23</f>
        <v>1930.7</v>
      </c>
      <c r="Y9" s="47">
        <f>'2013'!AD23</f>
        <v>2009.7</v>
      </c>
      <c r="Z9" s="47">
        <f>'2013'!AE23</f>
        <v>2052</v>
      </c>
      <c r="AA9" s="47">
        <f>'2013'!AF23</f>
        <v>2162.1</v>
      </c>
      <c r="AB9" s="47">
        <f>'2013'!AG23</f>
        <v>2233.4</v>
      </c>
      <c r="AC9" s="47">
        <f>'2013'!AH23</f>
        <v>2283.9</v>
      </c>
      <c r="AD9" s="47">
        <f>'2013'!AI23</f>
        <v>2330.9</v>
      </c>
      <c r="AE9" s="47">
        <f>'2013'!AJ23</f>
        <v>2348.1</v>
      </c>
      <c r="AF9" s="47">
        <f>'2013'!AK23</f>
        <v>2408.6</v>
      </c>
      <c r="AG9" s="47">
        <f>'2013'!AL23</f>
        <v>2497.4</v>
      </c>
      <c r="AH9" s="47">
        <f>'2013'!AM23</f>
        <v>2578.3</v>
      </c>
      <c r="AI9" s="47">
        <f>'2013'!AN23</f>
        <v>2638.5</v>
      </c>
      <c r="AJ9" s="47">
        <f>'2013'!AO23</f>
        <v>2704</v>
      </c>
      <c r="AK9" s="47">
        <f>'2013'!AP23</f>
        <v>2754.3</v>
      </c>
      <c r="AL9" s="47">
        <f>'2013'!AQ23</f>
        <v>2853.6000000000004</v>
      </c>
      <c r="AM9" s="47">
        <f>'2013'!AR23</f>
        <v>2931.5000000000005</v>
      </c>
      <c r="AN9" s="47">
        <f>'2013'!AS23</f>
        <v>2979.9000000000005</v>
      </c>
      <c r="AO9" s="47">
        <f>'2013'!AT23</f>
        <v>3043.7000000000007</v>
      </c>
      <c r="AP9" s="47">
        <f>'2013'!AU23</f>
        <v>3083.9000000000005</v>
      </c>
      <c r="AQ9" s="47">
        <f>'2013'!AV23</f>
        <v>3120.2000000000007</v>
      </c>
      <c r="AR9" s="47">
        <f>'2013'!AW23</f>
        <v>3193.100000000001</v>
      </c>
      <c r="AS9" s="47">
        <f>'2013'!AX23</f>
        <v>3283.500000000001</v>
      </c>
      <c r="AT9" s="47">
        <f>'2013'!AY23</f>
        <v>3331.400000000001</v>
      </c>
      <c r="AU9" s="47">
        <f>'2013'!AZ23</f>
        <v>3379.600000000001</v>
      </c>
      <c r="AV9" s="47">
        <f>'2013'!BA23</f>
        <v>3415.900000000001</v>
      </c>
      <c r="AW9" s="47">
        <f>'2013'!BB23</f>
        <v>3480.700000000001</v>
      </c>
      <c r="AX9" s="47">
        <f>AW9</f>
        <v>3480.700000000001</v>
      </c>
      <c r="AY9" s="47">
        <f>'2013'!BD23</f>
        <v>0</v>
      </c>
      <c r="AZ9" s="47">
        <f>'2013'!BE23</f>
        <v>0</v>
      </c>
      <c r="BA9" s="47">
        <f>'2013'!BF23</f>
        <v>0</v>
      </c>
      <c r="BB9" s="47">
        <f>'2013'!BG23</f>
        <v>0</v>
      </c>
    </row>
    <row r="10" spans="1:54" ht="12.75">
      <c r="A10">
        <v>2012</v>
      </c>
      <c r="B10" s="47">
        <f>'2012'!G23</f>
        <v>110.80000000000001</v>
      </c>
      <c r="C10" s="47">
        <f>'2012'!H23</f>
        <v>219.7</v>
      </c>
      <c r="D10" s="47">
        <f>'2012'!I23</f>
        <v>333.59999999999997</v>
      </c>
      <c r="E10" s="47">
        <f>'2012'!J23</f>
        <v>435.4</v>
      </c>
      <c r="F10" s="47">
        <f>'2012'!K23</f>
        <v>534.1999999999999</v>
      </c>
      <c r="G10" s="47">
        <f>'2012'!L23</f>
        <v>585.9</v>
      </c>
      <c r="H10" s="47">
        <f>'2012'!M23</f>
        <v>636.3</v>
      </c>
      <c r="I10" s="47">
        <f>'2012'!N23</f>
        <v>729.9</v>
      </c>
      <c r="J10" s="47">
        <f>'2012'!O23</f>
        <v>812.5999999999999</v>
      </c>
      <c r="K10" s="47">
        <f>'2012'!P23</f>
        <v>879.9999999999999</v>
      </c>
      <c r="L10" s="47">
        <f>'2012'!Q23</f>
        <v>984.6999999999999</v>
      </c>
      <c r="M10" s="47">
        <f>'2012'!R23</f>
        <v>1133</v>
      </c>
      <c r="N10" s="47">
        <f>'2012'!S23</f>
        <v>1272.7</v>
      </c>
      <c r="O10" s="47">
        <f>'2012'!T23</f>
        <v>1403.6000000000001</v>
      </c>
      <c r="P10" s="47">
        <f>'2012'!U23</f>
        <v>1538.4</v>
      </c>
      <c r="Q10" s="47">
        <f>'2012'!V23</f>
        <v>1659.4</v>
      </c>
      <c r="R10" s="47">
        <f>'2012'!W23</f>
        <v>1800.8000000000002</v>
      </c>
      <c r="S10" s="47">
        <f>'2012'!X23</f>
        <v>1917.4</v>
      </c>
      <c r="T10" s="47">
        <f>'2012'!Y23</f>
        <v>2020.8000000000002</v>
      </c>
      <c r="U10" s="47">
        <f>'2012'!Z23</f>
        <v>2098.8</v>
      </c>
      <c r="V10" s="47">
        <f>'2012'!AA23</f>
        <v>2210.9</v>
      </c>
      <c r="W10" s="47">
        <f>'2012'!AB23</f>
        <v>2318.6</v>
      </c>
      <c r="X10" s="47">
        <f>'2012'!AC23</f>
        <v>2391.7</v>
      </c>
      <c r="Y10" s="47">
        <f>'2012'!AD23</f>
        <v>2494.8999999999996</v>
      </c>
      <c r="Z10" s="47">
        <f>'2012'!AE23</f>
        <v>2552.7</v>
      </c>
      <c r="AA10" s="47">
        <f>'2012'!AF23</f>
        <v>2667.2</v>
      </c>
      <c r="AB10" s="47">
        <f>'2012'!AG23</f>
        <v>2756.8999999999996</v>
      </c>
      <c r="AC10" s="47">
        <f>'2012'!AH23</f>
        <v>2834.4999999999995</v>
      </c>
      <c r="AD10" s="47">
        <f>'2012'!AI23</f>
        <v>2936.2999999999997</v>
      </c>
      <c r="AE10" s="47">
        <f>'2012'!AJ23</f>
        <v>3040.74</v>
      </c>
      <c r="AF10" s="47">
        <f>'2012'!AK23</f>
        <v>3129.18</v>
      </c>
      <c r="AG10" s="47">
        <f>'2012'!AL23</f>
        <v>3242.08</v>
      </c>
      <c r="AH10" s="47">
        <f>'2012'!AM23</f>
        <v>3320.2799999999997</v>
      </c>
      <c r="AI10" s="47">
        <f>'2012'!AN23</f>
        <v>3390.18</v>
      </c>
      <c r="AJ10" s="47">
        <f>'2012'!AO23</f>
        <v>3521.08</v>
      </c>
      <c r="AK10" s="47">
        <f>'2012'!AP23</f>
        <v>3633.18</v>
      </c>
      <c r="AL10" s="47">
        <f>'2012'!AQ23</f>
        <v>3704.8799999999997</v>
      </c>
      <c r="AM10" s="47">
        <f>'2012'!AR23</f>
        <v>3824.68</v>
      </c>
      <c r="AN10" s="47">
        <f>'2012'!AS23</f>
        <v>3973.08</v>
      </c>
      <c r="AO10" s="47">
        <f>'2012'!AT23</f>
        <v>4081.38</v>
      </c>
      <c r="AP10" s="47">
        <f>'2012'!AU23</f>
        <v>4176.78</v>
      </c>
      <c r="AQ10" s="47">
        <f>'2012'!AV23</f>
        <v>4295.98</v>
      </c>
      <c r="AR10" s="47">
        <f>'2012'!AW23</f>
        <v>4386.08</v>
      </c>
      <c r="AS10" s="47">
        <f>'2012'!AX23</f>
        <v>4523.68</v>
      </c>
      <c r="AT10" s="47">
        <f>'2012'!AY23</f>
        <v>4566.08</v>
      </c>
      <c r="AU10" s="47">
        <f>'2012'!AZ23</f>
        <v>4638.28</v>
      </c>
      <c r="AV10" s="47">
        <f>'2012'!BA23</f>
        <v>4714.78</v>
      </c>
      <c r="AW10" s="47">
        <f>'2012'!BB23</f>
        <v>4822.58</v>
      </c>
      <c r="AX10" s="47">
        <f>AW10</f>
        <v>4822.58</v>
      </c>
      <c r="AY10" s="47">
        <f>'2012'!BD23</f>
        <v>0</v>
      </c>
      <c r="AZ10" s="47">
        <f>'2012'!BE23</f>
        <v>0</v>
      </c>
      <c r="BA10" s="47">
        <f>'2012'!BF23</f>
        <v>0</v>
      </c>
      <c r="BB10" s="47">
        <f>'2012'!BG23</f>
        <v>0</v>
      </c>
    </row>
    <row r="11" spans="1:54" ht="12.75">
      <c r="A11">
        <v>2011</v>
      </c>
      <c r="B11" s="47">
        <f>'2011'!G22</f>
        <v>74.1</v>
      </c>
      <c r="C11" s="47">
        <f>'2011'!H22</f>
        <v>145.5</v>
      </c>
      <c r="D11" s="47">
        <f>'2011'!I22</f>
        <v>234.60000000000002</v>
      </c>
      <c r="E11" s="47">
        <f>'2011'!J22</f>
        <v>340.70000000000005</v>
      </c>
      <c r="F11" s="47">
        <f>'2011'!K22</f>
        <v>456</v>
      </c>
      <c r="G11" s="47">
        <f>'2011'!L22</f>
        <v>543.8</v>
      </c>
      <c r="H11" s="47">
        <f>'2011'!M22</f>
        <v>619.5</v>
      </c>
      <c r="I11" s="47">
        <f>'2011'!N22</f>
        <v>669.2</v>
      </c>
      <c r="J11" s="47">
        <f>'2011'!O22</f>
        <v>710.1</v>
      </c>
      <c r="K11" s="47">
        <f>'2011'!P22</f>
        <v>746.4</v>
      </c>
      <c r="L11" s="47">
        <f>'2011'!Q22</f>
        <v>840.9</v>
      </c>
      <c r="M11" s="47">
        <f>'2011'!R22</f>
        <v>966.4</v>
      </c>
      <c r="N11" s="47">
        <f>'2011'!S22</f>
        <v>1069.6</v>
      </c>
      <c r="O11" s="47">
        <f>'2011'!T22</f>
        <v>1184</v>
      </c>
      <c r="P11" s="47">
        <f>'2011'!U22</f>
        <v>1255.7</v>
      </c>
      <c r="Q11" s="47">
        <f>'2011'!V22</f>
        <v>1329.8</v>
      </c>
      <c r="R11" s="47">
        <f>'2011'!W22</f>
        <v>1440.8999999999999</v>
      </c>
      <c r="S11" s="47">
        <f>'2011'!X22</f>
        <v>1558.31</v>
      </c>
      <c r="T11" s="47">
        <f>'2011'!Y22</f>
        <v>1668.01</v>
      </c>
      <c r="U11" s="47">
        <f>'2011'!Z22</f>
        <v>1766.71</v>
      </c>
      <c r="V11" s="47">
        <f>'2011'!AA22</f>
        <v>1872.21</v>
      </c>
      <c r="W11" s="47">
        <f>'2011'!AB22</f>
        <v>1970.41</v>
      </c>
      <c r="X11" s="47">
        <f>'2011'!AC22</f>
        <v>2059.81</v>
      </c>
      <c r="Y11" s="47">
        <f>'2011'!AD22</f>
        <v>2131.41</v>
      </c>
      <c r="Z11" s="47">
        <f>'2011'!AE22</f>
        <v>2215.21</v>
      </c>
      <c r="AA11" s="47">
        <f>'2011'!AF22</f>
        <v>2308.01</v>
      </c>
      <c r="AB11" s="47">
        <f>'2011'!AG22</f>
        <v>2399.8100000000004</v>
      </c>
      <c r="AC11" s="47">
        <f>'2011'!AH22</f>
        <v>2474.6100000000006</v>
      </c>
      <c r="AD11" s="47">
        <f>'2011'!AI22</f>
        <v>2573.9100000000008</v>
      </c>
      <c r="AE11" s="47">
        <f>'2011'!AJ22</f>
        <v>2651.210000000001</v>
      </c>
      <c r="AF11" s="47">
        <f>'2011'!AK22</f>
        <v>2718.610000000001</v>
      </c>
      <c r="AG11" s="47">
        <f>'2011'!AL22</f>
        <v>2791.510000000001</v>
      </c>
      <c r="AH11" s="47">
        <f>'2011'!AM22</f>
        <v>2901.210000000001</v>
      </c>
      <c r="AI11" s="47">
        <f>'2011'!AN22</f>
        <v>2989.4100000000008</v>
      </c>
      <c r="AJ11" s="47">
        <f>'2011'!AO22</f>
        <v>3073.6100000000006</v>
      </c>
      <c r="AK11" s="47">
        <f>'2011'!AP22</f>
        <v>3163.4100000000008</v>
      </c>
      <c r="AL11" s="47">
        <f>'2011'!AQ22</f>
        <v>3244.1100000000006</v>
      </c>
      <c r="AM11" s="47">
        <f>'2011'!AR22</f>
        <v>3315.3100000000004</v>
      </c>
      <c r="AN11" s="47">
        <f>'2011'!AS22</f>
        <v>3409.7100000000005</v>
      </c>
      <c r="AO11" s="47">
        <f>'2011'!AT22</f>
        <v>3511.8100000000004</v>
      </c>
      <c r="AP11" s="47">
        <f>'2011'!AU22</f>
        <v>3594.3100000000004</v>
      </c>
      <c r="AQ11" s="47">
        <f>'2011'!AV22</f>
        <v>3696.6100000000006</v>
      </c>
      <c r="AR11" s="47">
        <f>'2011'!AW22</f>
        <v>3820.2100000000005</v>
      </c>
      <c r="AS11" s="47">
        <f>'2011'!AX22</f>
        <v>3902.6100000000006</v>
      </c>
      <c r="AT11" s="47">
        <f>'2011'!AY22</f>
        <v>3999.3100000000004</v>
      </c>
      <c r="AU11" s="47">
        <f>'2011'!AZ22</f>
        <v>4078.6100000000006</v>
      </c>
      <c r="AV11" s="47">
        <f>'2011'!BA22</f>
        <v>4161.110000000001</v>
      </c>
      <c r="AW11" s="47">
        <f>'2011'!BB22</f>
        <v>4253.110000000001</v>
      </c>
      <c r="AX11" s="47">
        <f>'2011'!BC22</f>
        <v>4337.81</v>
      </c>
      <c r="AY11" s="47">
        <f>'2011'!BD22</f>
        <v>0</v>
      </c>
      <c r="AZ11" s="47">
        <f>'2011'!BE22</f>
        <v>0</v>
      </c>
      <c r="BA11" s="47">
        <f>'2011'!BF22</f>
        <v>0</v>
      </c>
      <c r="BB11" s="47">
        <f>'2011'!BG22</f>
        <v>0</v>
      </c>
    </row>
    <row r="12" spans="1:54" ht="12.75">
      <c r="A12">
        <v>2010</v>
      </c>
      <c r="B12" s="47">
        <f>'2010'!G22</f>
        <v>110.89999999999998</v>
      </c>
      <c r="C12" s="47">
        <f>'2010'!H22</f>
        <v>237.39999999999998</v>
      </c>
      <c r="D12" s="47">
        <f>'2010'!I22</f>
        <v>335.19999999999993</v>
      </c>
      <c r="E12" s="47">
        <f>'2010'!J22</f>
        <v>448.49999999999994</v>
      </c>
      <c r="F12" s="47">
        <f>'2010'!K22</f>
        <v>571.6999999999999</v>
      </c>
      <c r="G12" s="47">
        <f>'2010'!L22</f>
        <v>638.8</v>
      </c>
      <c r="H12" s="47">
        <f>'2010'!M22</f>
        <v>761</v>
      </c>
      <c r="I12" s="47">
        <f>'2010'!N22</f>
        <v>843.4</v>
      </c>
      <c r="J12" s="47">
        <f>'2010'!O22</f>
        <v>983.4</v>
      </c>
      <c r="K12" s="47">
        <f>'2010'!P22</f>
        <v>1098.2</v>
      </c>
      <c r="L12" s="47">
        <f>'2010'!Q22</f>
        <v>1252.4</v>
      </c>
      <c r="M12" s="47">
        <f>'2010'!R22</f>
        <v>1366.5</v>
      </c>
      <c r="N12" s="47">
        <f>'2010'!S22</f>
        <v>1475.1</v>
      </c>
      <c r="O12" s="47">
        <f>'2010'!T22</f>
        <v>1584</v>
      </c>
      <c r="P12" s="47">
        <f>'2010'!U22</f>
        <v>1727.5</v>
      </c>
      <c r="Q12" s="47">
        <f>'2010'!V22</f>
        <v>1848.5</v>
      </c>
      <c r="R12" s="47">
        <f>'2010'!W22</f>
        <v>1968</v>
      </c>
      <c r="S12" s="47">
        <f>'2010'!X22</f>
        <v>2071.5</v>
      </c>
      <c r="T12" s="47">
        <f>'2010'!Y22</f>
        <v>2176.6</v>
      </c>
      <c r="U12" s="47">
        <f>'2010'!Z22</f>
        <v>2260.7999999999997</v>
      </c>
      <c r="V12" s="47">
        <f>'2010'!AA22</f>
        <v>2368.6</v>
      </c>
      <c r="W12" s="47">
        <f>'2010'!AB22</f>
        <v>2439.7999999999997</v>
      </c>
      <c r="X12" s="47">
        <f>'2010'!AC22</f>
        <v>2584.8999999999996</v>
      </c>
      <c r="Y12" s="47">
        <f>'2010'!AD22</f>
        <v>2641.5999999999995</v>
      </c>
      <c r="Z12" s="47">
        <f>'2010'!AE22</f>
        <v>2733.5999999999995</v>
      </c>
      <c r="AA12" s="47">
        <f>'2010'!AF22</f>
        <v>2880.7999999999993</v>
      </c>
      <c r="AB12" s="47">
        <f>'2010'!AG22</f>
        <v>3015.7999999999993</v>
      </c>
      <c r="AC12" s="47">
        <f>'2010'!AH22</f>
        <v>3154.899999999999</v>
      </c>
      <c r="AD12" s="47">
        <f>'2010'!AI22</f>
        <v>3275.899999999999</v>
      </c>
      <c r="AE12" s="47">
        <f>'2010'!AJ22</f>
        <v>3394.499999999999</v>
      </c>
      <c r="AF12" s="47">
        <f>'2010'!AK22</f>
        <v>3522.399999999999</v>
      </c>
      <c r="AG12" s="47">
        <f>'2010'!AL22</f>
        <v>3674.399999999999</v>
      </c>
      <c r="AH12" s="47">
        <f>'2010'!AM22</f>
        <v>3775.399999999999</v>
      </c>
      <c r="AI12" s="47">
        <f>'2010'!AN22</f>
        <v>3881.999999999999</v>
      </c>
      <c r="AJ12" s="47">
        <f>'2010'!AO22</f>
        <v>3982.399999999999</v>
      </c>
      <c r="AK12" s="47">
        <f>'2010'!AP22</f>
        <v>4092.599999999999</v>
      </c>
      <c r="AL12" s="47">
        <f>'2010'!AQ22</f>
        <v>4159.499999999999</v>
      </c>
      <c r="AM12" s="47">
        <f>'2010'!AR22</f>
        <v>4275.999999999999</v>
      </c>
      <c r="AN12" s="47">
        <f>'2010'!AS22</f>
        <v>4401.699999999999</v>
      </c>
      <c r="AO12" s="47">
        <f>'2010'!AT22</f>
        <v>4517.899999999999</v>
      </c>
      <c r="AP12" s="47">
        <f>'2010'!AU22</f>
        <v>4594.199999999999</v>
      </c>
      <c r="AQ12" s="47">
        <f>'2010'!AV22</f>
        <v>4723.699999999999</v>
      </c>
      <c r="AR12" s="47">
        <f>'2010'!AW22</f>
        <v>4802.799999999999</v>
      </c>
      <c r="AS12" s="47">
        <f>'2010'!AX22</f>
        <v>4920.699999999999</v>
      </c>
      <c r="AT12" s="47">
        <f>'2010'!AY22</f>
        <v>5025.999999999999</v>
      </c>
      <c r="AU12" s="47">
        <f>'2010'!AZ22</f>
        <v>5108.499999999999</v>
      </c>
      <c r="AV12" s="47">
        <f>'2010'!BA22</f>
        <v>5207.599999999999</v>
      </c>
      <c r="AW12" s="47">
        <f>'2010'!BB22</f>
        <v>5255.999999999999</v>
      </c>
      <c r="AX12" s="47">
        <f>'2010'!BC22</f>
        <v>5327.699999999999</v>
      </c>
      <c r="AY12" s="47">
        <f>'2010'!BD22</f>
        <v>0</v>
      </c>
      <c r="AZ12" s="47">
        <f>'2010'!BE22</f>
        <v>0</v>
      </c>
      <c r="BA12" s="47">
        <f>'2010'!BF22</f>
        <v>0</v>
      </c>
      <c r="BB12" s="47">
        <f>'2010'!BG22</f>
        <v>0</v>
      </c>
    </row>
    <row r="13" spans="1:54" ht="12.75">
      <c r="A13">
        <v>2009</v>
      </c>
      <c r="B13" s="47">
        <f>'2009'!G21</f>
        <v>153.79999999999998</v>
      </c>
      <c r="C13" s="47">
        <f>'2009'!H21</f>
        <v>282</v>
      </c>
      <c r="D13" s="47">
        <f>'2009'!I21</f>
        <v>369.2</v>
      </c>
      <c r="E13" s="47">
        <f>'2009'!J21</f>
        <v>490.4</v>
      </c>
      <c r="F13" s="47">
        <f>'2009'!K21</f>
        <v>618.0999999999999</v>
      </c>
      <c r="G13" s="47">
        <f>'2009'!L21</f>
        <v>757.0999999999999</v>
      </c>
      <c r="H13" s="47">
        <f>'2009'!M21</f>
        <v>836.3</v>
      </c>
      <c r="I13" s="47">
        <f>'2009'!N21</f>
        <v>915.8</v>
      </c>
      <c r="J13" s="47">
        <f>'2009'!O21</f>
        <v>993.5999999999999</v>
      </c>
      <c r="K13" s="47">
        <f>'2009'!P21</f>
        <v>1122.85</v>
      </c>
      <c r="L13" s="47">
        <f>'2009'!Q21</f>
        <v>1246.85</v>
      </c>
      <c r="M13" s="47">
        <f>'2009'!R21</f>
        <v>1350.6499999999999</v>
      </c>
      <c r="N13" s="47">
        <f>'2009'!S21</f>
        <v>1456.55</v>
      </c>
      <c r="O13" s="47">
        <f>'2009'!T21</f>
        <v>1582.55</v>
      </c>
      <c r="P13" s="47">
        <f>'2009'!U21</f>
        <v>1683.55</v>
      </c>
      <c r="Q13" s="47">
        <f>'2009'!V21</f>
        <v>1748.55</v>
      </c>
      <c r="R13" s="47">
        <f>'2009'!W21</f>
        <v>1821.25</v>
      </c>
      <c r="S13" s="47">
        <f>'2009'!X21</f>
        <v>1920.45</v>
      </c>
      <c r="T13" s="47">
        <f>'2009'!Y21</f>
        <v>2033.3500000000001</v>
      </c>
      <c r="U13" s="47">
        <f>'2009'!Z21</f>
        <v>2188.9500000000003</v>
      </c>
      <c r="V13" s="47">
        <f>'2009'!AA21</f>
        <v>2341.8500000000004</v>
      </c>
      <c r="W13" s="47">
        <f>'2009'!AB21</f>
        <v>2429.6500000000005</v>
      </c>
      <c r="X13" s="47">
        <f>'2009'!AC21</f>
        <v>2526.6500000000005</v>
      </c>
      <c r="Y13" s="47">
        <f>'2009'!AD21</f>
        <v>2574.6500000000005</v>
      </c>
      <c r="Z13" s="47">
        <f>'2009'!AE21</f>
        <v>2658.6500000000005</v>
      </c>
      <c r="AA13" s="47">
        <f>'2009'!AF21</f>
        <v>2763.1500000000005</v>
      </c>
      <c r="AB13" s="47">
        <f>'2009'!AG21</f>
        <v>2848.1500000000005</v>
      </c>
      <c r="AC13" s="47">
        <f>'2009'!AH21</f>
        <v>2916.3500000000004</v>
      </c>
      <c r="AD13" s="47">
        <f>'2009'!AI21</f>
        <v>2999.3500000000004</v>
      </c>
      <c r="AE13" s="47">
        <f>'2009'!AJ21</f>
        <v>3096.3500000000004</v>
      </c>
      <c r="AF13" s="47">
        <f>'2009'!AK21</f>
        <v>3135.55</v>
      </c>
      <c r="AG13" s="47">
        <f>'2009'!AL21</f>
        <v>3225.9500000000003</v>
      </c>
      <c r="AH13" s="47">
        <f>'2009'!AM21</f>
        <v>3308.05</v>
      </c>
      <c r="AI13" s="47">
        <f>'2009'!AN21</f>
        <v>3391.05</v>
      </c>
      <c r="AJ13" s="47">
        <f>'2009'!AO21</f>
        <v>3497.05</v>
      </c>
      <c r="AK13" s="47">
        <f>'2009'!AP21</f>
        <v>3617.05</v>
      </c>
      <c r="AL13" s="47">
        <f>'2009'!AQ21</f>
        <v>3740.55</v>
      </c>
      <c r="AM13" s="47">
        <f>'2009'!AR21</f>
        <v>3848.8500000000004</v>
      </c>
      <c r="AN13" s="47">
        <f>'2009'!AS21</f>
        <v>3939.1500000000005</v>
      </c>
      <c r="AO13" s="47">
        <f>'2009'!AT21</f>
        <v>4051.4500000000007</v>
      </c>
      <c r="AP13" s="47">
        <f>'2009'!AU21</f>
        <v>4145.950000000001</v>
      </c>
      <c r="AQ13" s="47">
        <f>'2009'!AV21</f>
        <v>4228.450000000001</v>
      </c>
      <c r="AR13" s="47">
        <f>'2009'!AW21</f>
        <v>4345.35</v>
      </c>
      <c r="AS13" s="47">
        <f>'2009'!AX21</f>
        <v>4461.25</v>
      </c>
      <c r="AT13" s="47">
        <f>'2009'!AY21</f>
        <v>4548.05</v>
      </c>
      <c r="AU13" s="47">
        <f>'2009'!AZ21</f>
        <v>4670.650000000001</v>
      </c>
      <c r="AV13" s="47">
        <f>'2009'!BA21</f>
        <v>4762.55</v>
      </c>
      <c r="AW13" s="47">
        <f>'2009'!BB21</f>
        <v>4896.25</v>
      </c>
      <c r="AX13" s="47">
        <f>AW13</f>
        <v>4896.25</v>
      </c>
      <c r="AY13" s="47">
        <f>'2009'!BD21</f>
        <v>0</v>
      </c>
      <c r="AZ13" s="47">
        <f>'2009'!BE21</f>
        <v>0</v>
      </c>
      <c r="BA13" s="47">
        <f>'2009'!BF21</f>
        <v>0</v>
      </c>
      <c r="BB13" s="47">
        <f>'2009'!BG21</f>
        <v>0</v>
      </c>
    </row>
    <row r="14" spans="1:54" ht="12.75">
      <c r="A14">
        <v>2008</v>
      </c>
      <c r="B14" s="47">
        <f>'2008'!G21</f>
        <v>100.7</v>
      </c>
      <c r="C14" s="47">
        <f>'2008'!H21</f>
        <v>204.60000000000002</v>
      </c>
      <c r="D14" s="47">
        <f>'2008'!I21</f>
        <v>336</v>
      </c>
      <c r="E14" s="47">
        <f>'2008'!J21</f>
        <v>450.7</v>
      </c>
      <c r="F14" s="47">
        <f>'2008'!K21</f>
        <v>561.8</v>
      </c>
      <c r="G14" s="47">
        <f>'2008'!L21</f>
        <v>718.8999999999999</v>
      </c>
      <c r="H14" s="47">
        <f>'2008'!M21</f>
        <v>840.9999999999999</v>
      </c>
      <c r="I14" s="47">
        <f>'2008'!N21</f>
        <v>949.8999999999999</v>
      </c>
      <c r="J14" s="47">
        <f>'2008'!O21</f>
        <v>1106.7999999999997</v>
      </c>
      <c r="K14" s="47">
        <f>'2008'!P21</f>
        <v>1201.7999999999997</v>
      </c>
      <c r="L14" s="47">
        <f>'2008'!Q21</f>
        <v>1277.5999999999997</v>
      </c>
      <c r="M14" s="47">
        <f>'2008'!R21</f>
        <v>1383.3999999999996</v>
      </c>
      <c r="N14" s="47">
        <f>'2008'!S21</f>
        <v>1521.6999999999996</v>
      </c>
      <c r="O14" s="47">
        <f>'2008'!T21</f>
        <v>1630.0999999999997</v>
      </c>
      <c r="P14" s="47">
        <f>'2008'!U21</f>
        <v>1701.4999999999998</v>
      </c>
      <c r="Q14" s="47">
        <f>'2008'!V21</f>
        <v>1826.5999999999997</v>
      </c>
      <c r="R14" s="47">
        <f>'2008'!W21</f>
        <v>1956.3999999999996</v>
      </c>
      <c r="S14" s="47">
        <f>'2008'!X21</f>
        <v>2068.9999999999995</v>
      </c>
      <c r="T14" s="47">
        <f>'2008'!Y21</f>
        <v>2154.9999999999995</v>
      </c>
      <c r="U14" s="47">
        <f>'2008'!Z21</f>
        <v>2249.1999999999994</v>
      </c>
      <c r="V14" s="47">
        <f>'2008'!AA21</f>
        <v>2384.399999999999</v>
      </c>
      <c r="W14" s="47">
        <f>'2008'!AB21</f>
        <v>2427.999999999999</v>
      </c>
      <c r="X14" s="47">
        <f>'2008'!AC21</f>
        <v>2549.2999999999993</v>
      </c>
      <c r="Y14" s="47">
        <f>'2008'!AD21</f>
        <v>2687.499999999999</v>
      </c>
      <c r="Z14" s="47">
        <f>'2008'!AE21</f>
        <v>2760.2999999999993</v>
      </c>
      <c r="AA14" s="47">
        <f>'2008'!AF21</f>
        <v>2901.6999999999994</v>
      </c>
      <c r="AB14" s="47">
        <f>'2008'!AG21</f>
        <v>3017.0999999999995</v>
      </c>
      <c r="AC14" s="47">
        <f>'2008'!AH21</f>
        <v>3116.2999999999993</v>
      </c>
      <c r="AD14" s="47">
        <f>'2008'!AI21</f>
        <v>3132.899999999999</v>
      </c>
      <c r="AE14" s="47">
        <f>'2008'!AJ21</f>
        <v>3228.2999999999993</v>
      </c>
      <c r="AF14" s="47">
        <f>'2008'!AK21</f>
        <v>3381.399999999999</v>
      </c>
      <c r="AG14" s="47">
        <f>'2008'!AL21</f>
        <v>3485.2999999999993</v>
      </c>
      <c r="AH14" s="47">
        <f>'2008'!AM21</f>
        <v>3632.999999999999</v>
      </c>
      <c r="AI14" s="47">
        <f>'2008'!AN21</f>
        <v>3765.899999999999</v>
      </c>
      <c r="AJ14" s="47">
        <f>'2008'!AO21</f>
        <v>3892.599999999999</v>
      </c>
      <c r="AK14" s="47">
        <f>'2008'!AP21</f>
        <v>4014.399999999999</v>
      </c>
      <c r="AL14" s="47">
        <f>'2008'!AQ21</f>
        <v>4109.299999999999</v>
      </c>
      <c r="AM14" s="47">
        <f>'2008'!AR21</f>
        <v>4166.299999999999</v>
      </c>
      <c r="AN14" s="47">
        <f>'2008'!AS21</f>
        <v>4275.9</v>
      </c>
      <c r="AO14" s="47">
        <f>'2008'!AT21</f>
        <v>4344.9</v>
      </c>
      <c r="AP14" s="47">
        <f>'2008'!AU21</f>
        <v>4466.4</v>
      </c>
      <c r="AQ14" s="47">
        <f>'2008'!AV21</f>
        <v>4557.7</v>
      </c>
      <c r="AR14" s="47">
        <f>'2008'!AW21</f>
        <v>4655.5</v>
      </c>
      <c r="AS14" s="47">
        <f>'2008'!AX21</f>
        <v>4756.3</v>
      </c>
      <c r="AT14" s="47">
        <f>'2008'!AY21</f>
        <v>4932.5</v>
      </c>
      <c r="AU14" s="47">
        <f>'2008'!AZ21</f>
        <v>5037</v>
      </c>
      <c r="AV14" s="47">
        <f>'2008'!BA21</f>
        <v>5133.2</v>
      </c>
      <c r="AW14" s="47">
        <f>'2008'!BB21</f>
        <v>5248.2</v>
      </c>
      <c r="AX14" s="47">
        <f>'2008'!BC21</f>
        <v>5325.099999999999</v>
      </c>
      <c r="AY14" s="47">
        <f>'2008'!BD21</f>
        <v>0</v>
      </c>
      <c r="AZ14" s="47">
        <f>'2008'!BE21</f>
        <v>0</v>
      </c>
      <c r="BA14" s="47">
        <f>'2008'!BF21</f>
        <v>0</v>
      </c>
      <c r="BB14" s="47">
        <f>'2008'!BG21</f>
        <v>0</v>
      </c>
    </row>
    <row r="15" spans="1:54" ht="12.75">
      <c r="A15">
        <v>2007</v>
      </c>
      <c r="B15" s="47">
        <f>'2007'!G21</f>
        <v>91</v>
      </c>
      <c r="C15" s="47">
        <f>'2007'!H21</f>
        <v>139</v>
      </c>
      <c r="D15" s="47">
        <f>'2007'!I21</f>
        <v>263</v>
      </c>
      <c r="E15" s="47">
        <f>'2007'!J21</f>
        <v>349</v>
      </c>
      <c r="F15" s="47">
        <f>'2007'!K21</f>
        <v>421.5</v>
      </c>
      <c r="G15" s="47">
        <f>'2007'!L21</f>
        <v>523</v>
      </c>
      <c r="H15" s="47">
        <f>'2007'!M21</f>
        <v>659</v>
      </c>
      <c r="I15" s="47">
        <f>'2007'!N21</f>
        <v>731</v>
      </c>
      <c r="J15" s="47">
        <f>'2007'!O21</f>
        <v>861.5</v>
      </c>
      <c r="K15" s="47">
        <f>'2007'!P21</f>
        <v>955.7</v>
      </c>
      <c r="L15" s="47">
        <f>'2007'!Q21</f>
        <v>1079.1000000000001</v>
      </c>
      <c r="M15" s="47">
        <f>'2007'!R21</f>
        <v>1203.1000000000001</v>
      </c>
      <c r="N15" s="47">
        <f>'2007'!S21</f>
        <v>1266.1000000000001</v>
      </c>
      <c r="O15" s="47">
        <f>'2007'!T21</f>
        <v>1318.1000000000001</v>
      </c>
      <c r="P15" s="47">
        <f>'2007'!U21</f>
        <v>1447.4</v>
      </c>
      <c r="Q15" s="47">
        <f>'2007'!V21</f>
        <v>1544.4</v>
      </c>
      <c r="R15" s="47">
        <f>'2007'!W21</f>
        <v>1658.7</v>
      </c>
      <c r="S15" s="47">
        <f>'2007'!X21</f>
        <v>1754.1000000000001</v>
      </c>
      <c r="T15" s="47">
        <f>'2007'!Y21</f>
        <v>1880.1000000000001</v>
      </c>
      <c r="U15" s="47">
        <f>'2007'!Z21</f>
        <v>1981.9</v>
      </c>
      <c r="V15" s="47">
        <f>'2007'!AA21</f>
        <v>2096.5</v>
      </c>
      <c r="W15" s="47">
        <f>'2007'!AB21</f>
        <v>2177.5</v>
      </c>
      <c r="X15" s="47">
        <f>'2007'!AC21</f>
        <v>2277.5</v>
      </c>
      <c r="Y15" s="47">
        <f>'2007'!AD21</f>
        <v>2379.3</v>
      </c>
      <c r="Z15" s="47">
        <f>'2007'!AE21</f>
        <v>2472.2000000000003</v>
      </c>
      <c r="AA15" s="47">
        <f>'2007'!AF21</f>
        <v>2612.3</v>
      </c>
      <c r="AB15" s="47">
        <f>'2007'!AG21</f>
        <v>2782</v>
      </c>
      <c r="AC15" s="47">
        <f>'2007'!AH21</f>
        <v>2933.1</v>
      </c>
      <c r="AD15" s="47">
        <f>'2007'!AI21</f>
        <v>3060.1</v>
      </c>
      <c r="AE15" s="47">
        <f>'2007'!AJ21</f>
        <v>3168.6</v>
      </c>
      <c r="AF15" s="47">
        <f>'2007'!AK21</f>
        <v>3305.6</v>
      </c>
      <c r="AG15" s="47">
        <f>'2007'!AL21</f>
        <v>3373.1</v>
      </c>
      <c r="AH15" s="47">
        <f>'2007'!AM21</f>
        <v>3452.1</v>
      </c>
      <c r="AI15" s="47">
        <f>'2007'!AN21</f>
        <v>3551.6</v>
      </c>
      <c r="AJ15" s="47">
        <f>'2007'!AO21</f>
        <v>3643.2999999999997</v>
      </c>
      <c r="AK15" s="47">
        <f>'2007'!AP21</f>
        <v>3737.4999999999995</v>
      </c>
      <c r="AL15" s="47">
        <f>'2007'!AQ21</f>
        <v>3816.7999999999997</v>
      </c>
      <c r="AM15" s="47">
        <f>'2007'!AR21</f>
        <v>3926.2999999999997</v>
      </c>
      <c r="AN15" s="47">
        <f>'2007'!AS21</f>
        <v>4042.7</v>
      </c>
      <c r="AO15" s="47">
        <f>'2007'!AT21</f>
        <v>4143.2</v>
      </c>
      <c r="AP15" s="47">
        <f>'2007'!AU21</f>
        <v>4254.8</v>
      </c>
      <c r="AQ15" s="47">
        <f>'2007'!AV21</f>
        <v>4326.8</v>
      </c>
      <c r="AR15" s="47">
        <f>'2007'!AW21</f>
        <v>4443.2</v>
      </c>
      <c r="AS15" s="47">
        <f>'2007'!AX21</f>
        <v>4490</v>
      </c>
      <c r="AT15" s="47">
        <f>'2007'!AY21</f>
        <v>4569.6</v>
      </c>
      <c r="AU15" s="47">
        <f>'2007'!AZ21</f>
        <v>4661.6</v>
      </c>
      <c r="AV15" s="47">
        <f>'2007'!BA21</f>
        <v>4753.5</v>
      </c>
      <c r="AW15" s="47">
        <f>'2007'!BB21</f>
        <v>4753.5</v>
      </c>
      <c r="AX15" s="47">
        <f>'2007'!BC21</f>
        <v>4753.5</v>
      </c>
      <c r="AY15" s="47">
        <f>'2007'!BD21</f>
        <v>0</v>
      </c>
      <c r="AZ15" s="47">
        <f>'2007'!BE21</f>
        <v>0</v>
      </c>
      <c r="BA15" s="47">
        <f>'2007'!BF21</f>
        <v>0</v>
      </c>
      <c r="BB15" s="47">
        <f>'2007'!BG21</f>
        <v>0</v>
      </c>
    </row>
    <row r="16" spans="1:54" ht="12.75">
      <c r="A16">
        <v>2006</v>
      </c>
      <c r="B16" s="47">
        <f>'2006'!G21</f>
        <v>97.39999999999999</v>
      </c>
      <c r="C16" s="47">
        <f>'2006'!H21</f>
        <v>194.79999999999998</v>
      </c>
      <c r="D16" s="47">
        <f>'2006'!I21</f>
        <v>297.2</v>
      </c>
      <c r="E16" s="47">
        <f>'2006'!J21</f>
        <v>377.2</v>
      </c>
      <c r="F16" s="47">
        <f>'2006'!K21</f>
        <v>447.4</v>
      </c>
      <c r="G16" s="47">
        <f>'2006'!L21</f>
        <v>587.4</v>
      </c>
      <c r="H16" s="47">
        <f>'2006'!M21</f>
        <v>713.9</v>
      </c>
      <c r="I16" s="47">
        <f>'2006'!N21</f>
        <v>789.4</v>
      </c>
      <c r="J16" s="47">
        <f>'2006'!O21</f>
        <v>908.4</v>
      </c>
      <c r="K16" s="47">
        <f>'2006'!P21</f>
        <v>1053.8</v>
      </c>
      <c r="L16" s="47">
        <f>'2006'!Q21</f>
        <v>1135.2</v>
      </c>
      <c r="M16" s="47">
        <f>'2006'!R21</f>
        <v>1219.2</v>
      </c>
      <c r="N16" s="47">
        <f>'2006'!S21</f>
        <v>1362.2</v>
      </c>
      <c r="O16" s="47">
        <f>'2006'!T21</f>
        <v>1488.2</v>
      </c>
      <c r="P16" s="47">
        <f>'2006'!U21</f>
        <v>1609.2</v>
      </c>
      <c r="Q16" s="47">
        <f>'2006'!V21</f>
        <v>1673.7</v>
      </c>
      <c r="R16" s="47">
        <f>'2006'!W21</f>
        <v>1776.5</v>
      </c>
      <c r="S16" s="47">
        <f>'2006'!X21</f>
        <v>1911.3</v>
      </c>
      <c r="T16" s="47">
        <f>'2006'!Y21</f>
        <v>2007.7</v>
      </c>
      <c r="U16" s="47">
        <f>'2006'!Z21</f>
        <v>2125.9</v>
      </c>
      <c r="V16" s="47">
        <f>'2006'!AA21</f>
        <v>2252.9</v>
      </c>
      <c r="W16" s="47">
        <f>'2006'!AB21</f>
        <v>2277.9</v>
      </c>
      <c r="X16" s="47">
        <f>'2006'!AC21</f>
        <v>2377.9</v>
      </c>
      <c r="Y16" s="47">
        <f>'2006'!AD21</f>
        <v>2482.4</v>
      </c>
      <c r="Z16" s="47">
        <f>'2006'!AE21</f>
        <v>2574.4</v>
      </c>
      <c r="AA16" s="47">
        <f>'2006'!AF21</f>
        <v>2655.4</v>
      </c>
      <c r="AB16" s="47">
        <f>'2006'!AG21</f>
        <v>2734.4</v>
      </c>
      <c r="AC16" s="47">
        <f>'2006'!AH21</f>
        <v>2850.4</v>
      </c>
      <c r="AD16" s="47">
        <f>'2006'!AI21</f>
        <v>2967.4</v>
      </c>
      <c r="AE16" s="47">
        <f>'2006'!AJ21</f>
        <v>3052.2000000000003</v>
      </c>
      <c r="AF16" s="47">
        <f>'2006'!AK21</f>
        <v>3194.8</v>
      </c>
      <c r="AG16" s="47">
        <f>'2006'!AL21</f>
        <v>3341.1000000000004</v>
      </c>
      <c r="AH16" s="47">
        <f>'2006'!AM21</f>
        <v>3499.4000000000005</v>
      </c>
      <c r="AI16" s="47">
        <f>'2006'!AN21</f>
        <v>3623.4000000000005</v>
      </c>
      <c r="AJ16" s="47">
        <f>'2006'!AO21</f>
        <v>3698.4000000000005</v>
      </c>
      <c r="AK16" s="47">
        <f>'2006'!AP21</f>
        <v>3769.4000000000005</v>
      </c>
      <c r="AL16" s="47">
        <f>'2006'!AQ21</f>
        <v>3886.4000000000005</v>
      </c>
      <c r="AM16" s="47">
        <f>'2006'!AR21</f>
        <v>3913.8000000000006</v>
      </c>
      <c r="AN16" s="47">
        <f>'2006'!AS21</f>
        <v>3993.4000000000005</v>
      </c>
      <c r="AO16" s="47">
        <f>'2006'!AT21</f>
        <v>4118.400000000001</v>
      </c>
      <c r="AP16" s="47">
        <f>'2006'!AU21</f>
        <v>4187.400000000001</v>
      </c>
      <c r="AQ16" s="47">
        <f>'2006'!AV21</f>
        <v>4239.400000000001</v>
      </c>
      <c r="AR16" s="47">
        <f>'2006'!AW21</f>
        <v>4339.400000000001</v>
      </c>
      <c r="AS16" s="47">
        <f>'2006'!AX21</f>
        <v>4442.400000000001</v>
      </c>
      <c r="AT16" s="47">
        <f>'2006'!AY21</f>
        <v>4513.400000000001</v>
      </c>
      <c r="AU16" s="47">
        <f>'2006'!AZ21</f>
        <v>4600.400000000001</v>
      </c>
      <c r="AV16" s="47">
        <f>'2006'!BA21</f>
        <v>4696.400000000001</v>
      </c>
      <c r="AW16" s="47">
        <f>'2006'!BB21</f>
        <v>4794.000000000001</v>
      </c>
      <c r="AX16" s="47">
        <f>'2006'!BC21</f>
        <v>4861.700000000001</v>
      </c>
      <c r="AY16" s="47">
        <f>'2006'!BD21</f>
        <v>0</v>
      </c>
      <c r="AZ16" s="47">
        <f>'2006'!BE21</f>
        <v>0</v>
      </c>
      <c r="BA16" s="47">
        <f>'2006'!BF21</f>
        <v>0</v>
      </c>
      <c r="BB16" s="47">
        <f>'2006'!BG21</f>
        <v>0</v>
      </c>
    </row>
    <row r="17" spans="1:54" ht="12.75">
      <c r="A17">
        <v>2005</v>
      </c>
      <c r="B17" s="47">
        <f>'2005'!G21</f>
        <v>114</v>
      </c>
      <c r="C17" s="47">
        <f>'2005'!H21</f>
        <v>209.6</v>
      </c>
      <c r="D17" s="47">
        <f>'2005'!I21</f>
        <v>251.6</v>
      </c>
      <c r="E17" s="47">
        <f>'2005'!J21</f>
        <v>305.6</v>
      </c>
      <c r="F17" s="47">
        <f>'2005'!K21</f>
        <v>383.6</v>
      </c>
      <c r="G17" s="47">
        <f>'2005'!L21</f>
        <v>461.6</v>
      </c>
      <c r="H17" s="47">
        <f>'2005'!M21</f>
        <v>554.6</v>
      </c>
      <c r="I17" s="47">
        <f>'2005'!N21</f>
        <v>654.6</v>
      </c>
      <c r="J17" s="47">
        <f>'2005'!O21</f>
        <v>750.2</v>
      </c>
      <c r="K17" s="47">
        <f>'2005'!P21</f>
        <v>817.7</v>
      </c>
      <c r="L17" s="47">
        <f>'2005'!Q21</f>
        <v>885.7</v>
      </c>
      <c r="M17" s="47">
        <f>'2005'!R21</f>
        <v>938.2</v>
      </c>
      <c r="N17" s="47">
        <f>'2005'!S21</f>
        <v>1033.8</v>
      </c>
      <c r="O17" s="47">
        <f>'2005'!T21</f>
        <v>1128.8</v>
      </c>
      <c r="P17" s="47">
        <f>'2005'!U21</f>
        <v>1222.8</v>
      </c>
      <c r="Q17" s="47">
        <f>'2005'!V21</f>
        <v>1310.8</v>
      </c>
      <c r="R17" s="47">
        <f>'2005'!W21</f>
        <v>1385.8</v>
      </c>
      <c r="S17" s="47">
        <f>'2005'!X21</f>
        <v>1497.8</v>
      </c>
      <c r="T17" s="47">
        <f>'2005'!Y21</f>
        <v>1549.3</v>
      </c>
      <c r="U17" s="47">
        <f>'2005'!Z21</f>
        <v>1617.8</v>
      </c>
      <c r="V17" s="47">
        <f>'2005'!AA21</f>
        <v>1727.3</v>
      </c>
      <c r="W17" s="47">
        <f>'2005'!AB21</f>
        <v>1813.8</v>
      </c>
      <c r="X17" s="47">
        <f>'2005'!AC21</f>
        <v>1850.7</v>
      </c>
      <c r="Y17" s="47">
        <f>'2005'!AD21</f>
        <v>1909.7</v>
      </c>
      <c r="Z17" s="47">
        <f>'2005'!AE21</f>
        <v>1973.7</v>
      </c>
      <c r="AA17" s="47">
        <f>'2005'!AF21</f>
        <v>2028.9</v>
      </c>
      <c r="AB17" s="47">
        <f>'2005'!AG21</f>
        <v>2083.1</v>
      </c>
      <c r="AC17" s="47">
        <f>'2005'!AH21</f>
        <v>2153.2999999999997</v>
      </c>
      <c r="AD17" s="47">
        <f>'2005'!AI21</f>
        <v>2276.2999999999997</v>
      </c>
      <c r="AE17" s="47">
        <f>'2005'!AJ21</f>
        <v>2331.2999999999997</v>
      </c>
      <c r="AF17" s="47">
        <f>'2005'!AK21</f>
        <v>2410.2999999999997</v>
      </c>
      <c r="AG17" s="47">
        <f>'2005'!AL21</f>
        <v>2525.2999999999997</v>
      </c>
      <c r="AH17" s="47">
        <f>'2005'!AM21</f>
        <v>2651.2999999999997</v>
      </c>
      <c r="AI17" s="47">
        <f>'2005'!AN21</f>
        <v>2716.2999999999997</v>
      </c>
      <c r="AJ17" s="47">
        <f>'2005'!AO21</f>
        <v>2822.2999999999997</v>
      </c>
      <c r="AK17" s="47">
        <f>'2005'!AP21</f>
        <v>2895.2999999999997</v>
      </c>
      <c r="AL17" s="47">
        <f>'2005'!AQ21</f>
        <v>2982.2999999999997</v>
      </c>
      <c r="AM17" s="47">
        <f>'2005'!AR21</f>
        <v>3030.2999999999997</v>
      </c>
      <c r="AN17" s="47">
        <f>'2005'!AS21</f>
        <v>3165.2999999999997</v>
      </c>
      <c r="AO17" s="47">
        <f>'2005'!AT21</f>
        <v>3296.2999999999997</v>
      </c>
      <c r="AP17" s="47">
        <f>'2005'!AU21</f>
        <v>3389.2999999999997</v>
      </c>
      <c r="AQ17" s="47">
        <f>'2005'!AV21</f>
        <v>3497.7999999999997</v>
      </c>
      <c r="AR17" s="47">
        <f>'2005'!AW21</f>
        <v>3623.7999999999997</v>
      </c>
      <c r="AS17" s="47">
        <f>'2005'!AX21</f>
        <v>3691.7999999999997</v>
      </c>
      <c r="AT17" s="47">
        <f>'2005'!AY21</f>
        <v>3788.7999999999997</v>
      </c>
      <c r="AU17" s="47">
        <f>'2005'!AZ21</f>
        <v>3872.2</v>
      </c>
      <c r="AV17" s="47">
        <f>'2005'!BA21</f>
        <v>4006.2</v>
      </c>
      <c r="AW17" s="47">
        <f>'2005'!BB21</f>
        <v>4104</v>
      </c>
      <c r="AX17" s="47">
        <f>'2005'!BC21</f>
        <v>4188</v>
      </c>
      <c r="AY17" s="47">
        <f>'2005'!BD21</f>
        <v>0</v>
      </c>
      <c r="AZ17" s="47">
        <f>'2005'!BE21</f>
        <v>0</v>
      </c>
      <c r="BA17" s="47">
        <f>'2005'!BF21</f>
        <v>0</v>
      </c>
      <c r="BB17" s="47">
        <f>'2005'!BG21</f>
        <v>0</v>
      </c>
    </row>
    <row r="18" spans="1:54" ht="12.75">
      <c r="A18">
        <v>2004</v>
      </c>
      <c r="B18" s="47">
        <f>'2004'!G21</f>
        <v>72</v>
      </c>
      <c r="C18" s="47">
        <f>'2004'!H21</f>
        <v>137</v>
      </c>
      <c r="D18" s="47">
        <f>'2004'!I21</f>
        <v>191</v>
      </c>
      <c r="E18" s="47">
        <f>'2004'!J21</f>
        <v>239</v>
      </c>
      <c r="F18" s="47">
        <f>'2004'!K21</f>
        <v>320</v>
      </c>
      <c r="G18" s="47">
        <f>'2004'!L21</f>
        <v>441</v>
      </c>
      <c r="H18" s="47">
        <f>'2004'!M21</f>
        <v>492.5</v>
      </c>
      <c r="I18" s="47">
        <f>'2004'!N21</f>
        <v>568</v>
      </c>
      <c r="J18" s="47">
        <f>'2004'!O21</f>
        <v>651</v>
      </c>
      <c r="K18" s="47">
        <f>'2004'!P21</f>
        <v>707</v>
      </c>
      <c r="L18" s="47">
        <f>'2004'!Q21</f>
        <v>768</v>
      </c>
      <c r="M18" s="47">
        <f>'2004'!R21</f>
        <v>843.5</v>
      </c>
      <c r="N18" s="47">
        <f>'2004'!S21</f>
        <v>895.5</v>
      </c>
      <c r="O18" s="47">
        <f>'2004'!T21</f>
        <v>948.5</v>
      </c>
      <c r="P18" s="47">
        <f>'2004'!U21</f>
        <v>1016.9</v>
      </c>
      <c r="Q18" s="47">
        <f>'2004'!V21</f>
        <v>1062.9</v>
      </c>
      <c r="R18" s="47">
        <f>'2004'!W21</f>
        <v>1086.9</v>
      </c>
      <c r="S18" s="47">
        <f>'2004'!X21</f>
        <v>1147.9</v>
      </c>
      <c r="T18" s="47">
        <f>'2004'!Y21</f>
        <v>1195.9</v>
      </c>
      <c r="U18" s="47">
        <f>'2004'!Z21</f>
        <v>1261.9</v>
      </c>
      <c r="V18" s="47">
        <f>'2004'!AA21</f>
        <v>1361.9</v>
      </c>
      <c r="W18" s="47">
        <f>'2004'!AB21</f>
        <v>1462.9</v>
      </c>
      <c r="X18" s="47">
        <f>'2004'!AC21</f>
        <v>1569.9</v>
      </c>
      <c r="Y18" s="47">
        <f>'2004'!AD21</f>
        <v>1631.9</v>
      </c>
      <c r="Z18" s="47">
        <f>'2004'!AE21</f>
        <v>1693.9</v>
      </c>
      <c r="AA18" s="47">
        <f>'2004'!AF21</f>
        <v>1756.9</v>
      </c>
      <c r="AB18" s="47">
        <f>'2004'!AG21</f>
        <v>1841.9</v>
      </c>
      <c r="AC18" s="47">
        <f>'2004'!AH21</f>
        <v>1891.4</v>
      </c>
      <c r="AD18" s="47">
        <f>'2004'!AI21</f>
        <v>1985.9</v>
      </c>
      <c r="AE18" s="47">
        <f>'2004'!AJ21</f>
        <v>2053.9</v>
      </c>
      <c r="AF18" s="47">
        <f>'2004'!AK21</f>
        <v>2133.9</v>
      </c>
      <c r="AG18" s="47">
        <f>'2004'!AL21</f>
        <v>2225.9</v>
      </c>
      <c r="AH18" s="47">
        <f>'2004'!AM21</f>
        <v>2297.9</v>
      </c>
      <c r="AI18" s="47">
        <f>'2004'!AN21</f>
        <v>2337.9</v>
      </c>
      <c r="AJ18" s="47">
        <f>'2004'!AO21</f>
        <v>2337.9</v>
      </c>
      <c r="AK18" s="47">
        <f>'2004'!AP21</f>
        <v>2361.9</v>
      </c>
      <c r="AL18" s="47">
        <f>'2004'!AQ21</f>
        <v>2462.9</v>
      </c>
      <c r="AM18" s="47">
        <f>'2004'!AR21</f>
        <v>2576.9</v>
      </c>
      <c r="AN18" s="47">
        <f>'2004'!AS21</f>
        <v>2663.9</v>
      </c>
      <c r="AO18" s="47">
        <f>'2004'!AT21</f>
        <v>2728.9</v>
      </c>
      <c r="AP18" s="47">
        <f>'2004'!AU21</f>
        <v>2823.9</v>
      </c>
      <c r="AQ18" s="47">
        <f>'2004'!AV21</f>
        <v>2927.9</v>
      </c>
      <c r="AR18" s="47">
        <f>'2004'!AW21</f>
        <v>3000.9</v>
      </c>
      <c r="AS18" s="47">
        <f>'2004'!AX21</f>
        <v>3090.9</v>
      </c>
      <c r="AT18" s="47">
        <f>'2004'!AY21</f>
        <v>3178.9</v>
      </c>
      <c r="AU18" s="47">
        <f>'2004'!AZ21</f>
        <v>3244.9</v>
      </c>
      <c r="AV18" s="47">
        <f>'2004'!BA21</f>
        <v>3338.4</v>
      </c>
      <c r="AW18" s="47">
        <f>'2004'!BB21</f>
        <v>3451.9</v>
      </c>
      <c r="AX18" s="47">
        <f>'2004'!BC21</f>
        <v>3481.9</v>
      </c>
      <c r="AY18" s="47">
        <f>'2004'!BD21</f>
        <v>0</v>
      </c>
      <c r="AZ18" s="47">
        <f>'2004'!BE21</f>
        <v>0</v>
      </c>
      <c r="BA18" s="47">
        <f>'2004'!BF21</f>
        <v>0</v>
      </c>
      <c r="BB18" s="47">
        <f>'2004'!BG21</f>
        <v>0</v>
      </c>
    </row>
    <row r="19" spans="1:54" ht="12.75">
      <c r="A19">
        <v>2003</v>
      </c>
      <c r="B19" s="47">
        <f>'2003'!G21</f>
        <v>64</v>
      </c>
      <c r="C19" s="47">
        <f>'2003'!H21</f>
        <v>139</v>
      </c>
      <c r="D19" s="47">
        <f>'2003'!I21</f>
        <v>139</v>
      </c>
      <c r="E19" s="47">
        <f>'2003'!J21</f>
        <v>139</v>
      </c>
      <c r="F19" s="47">
        <f>'2003'!K21</f>
        <v>236</v>
      </c>
      <c r="G19" s="47">
        <f>'2003'!L21</f>
        <v>331</v>
      </c>
      <c r="H19" s="47">
        <f>'2003'!M21</f>
        <v>434.5</v>
      </c>
      <c r="I19" s="47">
        <f>'2003'!N21</f>
        <v>514.5</v>
      </c>
      <c r="J19" s="47">
        <f>'2003'!O21</f>
        <v>577.5</v>
      </c>
      <c r="K19" s="47">
        <f>'2003'!P21</f>
        <v>638.5</v>
      </c>
      <c r="L19" s="47">
        <f>'2003'!Q21</f>
        <v>706.5</v>
      </c>
      <c r="M19" s="47">
        <f>'2003'!R21</f>
        <v>815.8</v>
      </c>
      <c r="N19" s="47">
        <f>'2003'!S21</f>
        <v>899.8</v>
      </c>
      <c r="O19" s="47">
        <f>'2003'!T21</f>
        <v>1014.5</v>
      </c>
      <c r="P19" s="47">
        <f>'2003'!U21</f>
        <v>1116.5</v>
      </c>
      <c r="Q19" s="47">
        <f>'2003'!V21</f>
        <v>1232.5</v>
      </c>
      <c r="R19" s="47">
        <f>'2003'!W21</f>
        <v>1347.5</v>
      </c>
      <c r="S19" s="47">
        <f>'2003'!X21</f>
        <v>1395.5</v>
      </c>
      <c r="T19" s="47">
        <f>'2003'!Y21</f>
        <v>1485.5</v>
      </c>
      <c r="U19" s="47">
        <f>'2003'!Z21</f>
        <v>1572.5</v>
      </c>
      <c r="V19" s="47">
        <f>'2003'!AA21</f>
        <v>1655.5</v>
      </c>
      <c r="W19" s="47">
        <f>'2003'!AB21</f>
        <v>1717.5</v>
      </c>
      <c r="X19" s="47">
        <f>'2003'!AC21</f>
        <v>1751.7</v>
      </c>
      <c r="Y19" s="47">
        <f>'2003'!AD21</f>
        <v>1843.7</v>
      </c>
      <c r="Z19" s="47">
        <f>'2003'!AE21</f>
        <v>1926.2</v>
      </c>
      <c r="AA19" s="47">
        <f>'2003'!AF21</f>
        <v>1980.2</v>
      </c>
      <c r="AB19" s="47">
        <f>'2003'!AG21</f>
        <v>2122.7</v>
      </c>
      <c r="AC19" s="47">
        <f>'2003'!AH21</f>
        <v>2182.7</v>
      </c>
      <c r="AD19" s="47">
        <f>'2003'!AI21</f>
        <v>2224.7</v>
      </c>
      <c r="AE19" s="47">
        <f>'2003'!AJ21</f>
        <v>2292.7</v>
      </c>
      <c r="AF19" s="47">
        <f>'2003'!AK21</f>
        <v>2360.2</v>
      </c>
      <c r="AG19" s="47">
        <f>'2003'!AL21</f>
        <v>2455.2</v>
      </c>
      <c r="AH19" s="47">
        <f>'2003'!AM21</f>
        <v>2523.7</v>
      </c>
      <c r="AI19" s="47">
        <f>'2003'!AN21</f>
        <v>2637.8999999999996</v>
      </c>
      <c r="AJ19" s="47">
        <f>'2003'!AO21</f>
        <v>2743.3999999999996</v>
      </c>
      <c r="AK19" s="47">
        <f>'2003'!AP21</f>
        <v>2796.3999999999996</v>
      </c>
      <c r="AL19" s="47">
        <f>'2003'!AQ21</f>
        <v>2822.3999999999996</v>
      </c>
      <c r="AM19" s="47">
        <f>'2003'!AR21</f>
        <v>2870.3999999999996</v>
      </c>
      <c r="AN19" s="47">
        <f>'2003'!AS21</f>
        <v>2945.8999999999996</v>
      </c>
      <c r="AO19" s="47">
        <f>'2003'!AT21</f>
        <v>3040.8999999999996</v>
      </c>
      <c r="AP19" s="47">
        <f>'2003'!AU21</f>
        <v>3128.3999999999996</v>
      </c>
      <c r="AQ19" s="47">
        <f>'2003'!AV21</f>
        <v>3203.3999999999996</v>
      </c>
      <c r="AR19" s="47">
        <f>'2003'!AW21</f>
        <v>3302.3999999999996</v>
      </c>
      <c r="AS19" s="47">
        <f>'2003'!AX21</f>
        <v>3375.3999999999996</v>
      </c>
      <c r="AT19" s="47">
        <f>'2003'!AY21</f>
        <v>3418.3999999999996</v>
      </c>
      <c r="AU19" s="47">
        <f>'2003'!AZ21</f>
        <v>3487.3999999999996</v>
      </c>
      <c r="AV19" s="47">
        <f>'2003'!BA21</f>
        <v>3565.3999999999996</v>
      </c>
      <c r="AW19" s="47">
        <f>'2003'!BB21</f>
        <v>3682.3999999999996</v>
      </c>
      <c r="AX19" s="47">
        <f>AW19</f>
        <v>3682.3999999999996</v>
      </c>
      <c r="AY19" s="47">
        <f>'2003'!BD21</f>
        <v>0</v>
      </c>
      <c r="AZ19" s="47">
        <f>'2003'!BE21</f>
        <v>0</v>
      </c>
      <c r="BA19" s="47">
        <f>'2003'!BF21</f>
        <v>0</v>
      </c>
      <c r="BB19" s="47">
        <f>'2003'!BG21</f>
        <v>0</v>
      </c>
    </row>
    <row r="20" spans="1:54" ht="12.75">
      <c r="A20" t="s">
        <v>44</v>
      </c>
      <c r="B20" s="47">
        <f>MAX(B10:B19)</f>
        <v>153.79999999999998</v>
      </c>
      <c r="C20" s="47">
        <f aca="true" t="shared" si="0" ref="C20:AQ20">MAX(C10:C19)</f>
        <v>282</v>
      </c>
      <c r="D20" s="47">
        <f t="shared" si="0"/>
        <v>369.2</v>
      </c>
      <c r="E20" s="47">
        <f t="shared" si="0"/>
        <v>490.4</v>
      </c>
      <c r="F20" s="47">
        <f t="shared" si="0"/>
        <v>618.0999999999999</v>
      </c>
      <c r="G20" s="47">
        <f t="shared" si="0"/>
        <v>757.0999999999999</v>
      </c>
      <c r="H20" s="47">
        <f t="shared" si="0"/>
        <v>840.9999999999999</v>
      </c>
      <c r="I20" s="47">
        <f t="shared" si="0"/>
        <v>949.8999999999999</v>
      </c>
      <c r="J20" s="47">
        <f t="shared" si="0"/>
        <v>1106.7999999999997</v>
      </c>
      <c r="K20" s="47">
        <f t="shared" si="0"/>
        <v>1201.7999999999997</v>
      </c>
      <c r="L20" s="47">
        <f t="shared" si="0"/>
        <v>1277.5999999999997</v>
      </c>
      <c r="M20" s="47">
        <f t="shared" si="0"/>
        <v>1383.3999999999996</v>
      </c>
      <c r="N20" s="47">
        <f t="shared" si="0"/>
        <v>1521.6999999999996</v>
      </c>
      <c r="O20" s="47">
        <f t="shared" si="0"/>
        <v>1630.0999999999997</v>
      </c>
      <c r="P20" s="47">
        <f t="shared" si="0"/>
        <v>1727.5</v>
      </c>
      <c r="Q20" s="47">
        <f t="shared" si="0"/>
        <v>1848.5</v>
      </c>
      <c r="R20" s="47">
        <f t="shared" si="0"/>
        <v>1968</v>
      </c>
      <c r="S20" s="47">
        <f t="shared" si="0"/>
        <v>2071.5</v>
      </c>
      <c r="T20" s="47">
        <f t="shared" si="0"/>
        <v>2176.6</v>
      </c>
      <c r="U20" s="47">
        <f t="shared" si="0"/>
        <v>2260.7999999999997</v>
      </c>
      <c r="V20" s="47">
        <f t="shared" si="0"/>
        <v>2384.399999999999</v>
      </c>
      <c r="W20" s="47">
        <f t="shared" si="0"/>
        <v>2439.7999999999997</v>
      </c>
      <c r="X20" s="47">
        <f t="shared" si="0"/>
        <v>2584.8999999999996</v>
      </c>
      <c r="Y20" s="47">
        <f t="shared" si="0"/>
        <v>2687.499999999999</v>
      </c>
      <c r="Z20" s="47">
        <f t="shared" si="0"/>
        <v>2760.2999999999993</v>
      </c>
      <c r="AA20" s="47">
        <f t="shared" si="0"/>
        <v>2901.6999999999994</v>
      </c>
      <c r="AB20" s="47">
        <f t="shared" si="0"/>
        <v>3017.0999999999995</v>
      </c>
      <c r="AC20" s="47">
        <f t="shared" si="0"/>
        <v>3154.899999999999</v>
      </c>
      <c r="AD20" s="47">
        <f t="shared" si="0"/>
        <v>3275.899999999999</v>
      </c>
      <c r="AE20" s="47">
        <f t="shared" si="0"/>
        <v>3394.499999999999</v>
      </c>
      <c r="AF20" s="47">
        <f t="shared" si="0"/>
        <v>3522.399999999999</v>
      </c>
      <c r="AG20" s="47">
        <f t="shared" si="0"/>
        <v>3674.399999999999</v>
      </c>
      <c r="AH20" s="47">
        <f t="shared" si="0"/>
        <v>3775.399999999999</v>
      </c>
      <c r="AI20" s="47">
        <f t="shared" si="0"/>
        <v>3881.999999999999</v>
      </c>
      <c r="AJ20" s="47">
        <f t="shared" si="0"/>
        <v>3982.399999999999</v>
      </c>
      <c r="AK20" s="47">
        <f t="shared" si="0"/>
        <v>4092.599999999999</v>
      </c>
      <c r="AL20" s="47">
        <f t="shared" si="0"/>
        <v>4159.499999999999</v>
      </c>
      <c r="AM20" s="47">
        <f t="shared" si="0"/>
        <v>4275.999999999999</v>
      </c>
      <c r="AN20" s="47">
        <f t="shared" si="0"/>
        <v>4401.699999999999</v>
      </c>
      <c r="AO20" s="47">
        <f t="shared" si="0"/>
        <v>4517.899999999999</v>
      </c>
      <c r="AP20" s="47">
        <f t="shared" si="0"/>
        <v>4594.199999999999</v>
      </c>
      <c r="AQ20" s="47">
        <f t="shared" si="0"/>
        <v>4723.699999999999</v>
      </c>
      <c r="AR20" s="47">
        <f aca="true" t="shared" si="1" ref="AR20:BA20">MAX(AR10:AR19)</f>
        <v>4802.799999999999</v>
      </c>
      <c r="AS20" s="47">
        <f t="shared" si="1"/>
        <v>4920.699999999999</v>
      </c>
      <c r="AT20" s="47">
        <f t="shared" si="1"/>
        <v>5025.999999999999</v>
      </c>
      <c r="AU20" s="47">
        <f t="shared" si="1"/>
        <v>5108.499999999999</v>
      </c>
      <c r="AV20" s="47">
        <f t="shared" si="1"/>
        <v>5207.599999999999</v>
      </c>
      <c r="AW20" s="47">
        <f t="shared" si="1"/>
        <v>5255.999999999999</v>
      </c>
      <c r="AX20" s="47">
        <f t="shared" si="1"/>
        <v>5327.699999999999</v>
      </c>
      <c r="AY20" s="47">
        <f t="shared" si="1"/>
        <v>0</v>
      </c>
      <c r="AZ20" s="47">
        <f t="shared" si="1"/>
        <v>0</v>
      </c>
      <c r="BA20" s="47">
        <f t="shared" si="1"/>
        <v>0</v>
      </c>
      <c r="BB20" s="47">
        <f>MAX(BB10:BB19)</f>
        <v>0</v>
      </c>
    </row>
    <row r="22" spans="1:54" ht="12.75">
      <c r="A22" t="s">
        <v>43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>
        <v>10</v>
      </c>
      <c r="L22">
        <v>11</v>
      </c>
      <c r="M22">
        <v>12</v>
      </c>
      <c r="N22">
        <v>13</v>
      </c>
      <c r="O22">
        <v>14</v>
      </c>
      <c r="P22">
        <v>15</v>
      </c>
      <c r="Q22">
        <v>16</v>
      </c>
      <c r="R22">
        <v>17</v>
      </c>
      <c r="S22">
        <v>18</v>
      </c>
      <c r="T22">
        <v>19</v>
      </c>
      <c r="U22">
        <v>20</v>
      </c>
      <c r="V22">
        <v>21</v>
      </c>
      <c r="W22">
        <v>22</v>
      </c>
      <c r="X22">
        <v>23</v>
      </c>
      <c r="Y22">
        <v>24</v>
      </c>
      <c r="Z22">
        <v>25</v>
      </c>
      <c r="AA22">
        <v>26</v>
      </c>
      <c r="AB22">
        <v>27</v>
      </c>
      <c r="AC22">
        <v>28</v>
      </c>
      <c r="AD22">
        <v>29</v>
      </c>
      <c r="AE22">
        <v>30</v>
      </c>
      <c r="AF22">
        <v>31</v>
      </c>
      <c r="AG22">
        <v>32</v>
      </c>
      <c r="AH22">
        <v>33</v>
      </c>
      <c r="AI22">
        <v>34</v>
      </c>
      <c r="AJ22">
        <v>35</v>
      </c>
      <c r="AK22">
        <v>36</v>
      </c>
      <c r="AL22">
        <v>37</v>
      </c>
      <c r="AM22">
        <v>38</v>
      </c>
      <c r="AN22">
        <v>39</v>
      </c>
      <c r="AO22">
        <v>40</v>
      </c>
      <c r="AP22">
        <v>41</v>
      </c>
      <c r="AQ22">
        <v>42</v>
      </c>
      <c r="AR22">
        <v>43</v>
      </c>
      <c r="AS22">
        <v>44</v>
      </c>
      <c r="AT22">
        <v>45</v>
      </c>
      <c r="AU22">
        <v>46</v>
      </c>
      <c r="AV22">
        <v>47</v>
      </c>
      <c r="AW22">
        <v>48</v>
      </c>
      <c r="AX22">
        <v>49</v>
      </c>
      <c r="AY22">
        <v>50</v>
      </c>
      <c r="AZ22">
        <v>51</v>
      </c>
      <c r="BA22">
        <v>52</v>
      </c>
      <c r="BB22">
        <v>53</v>
      </c>
    </row>
    <row r="23" spans="1:54" ht="12.75">
      <c r="A23" s="60">
        <v>2020</v>
      </c>
      <c r="B23">
        <f aca="true" t="shared" si="2" ref="B23:AW23">RANK(B2,B$2:B$20,0)</f>
        <v>17</v>
      </c>
      <c r="C23">
        <f t="shared" si="2"/>
        <v>16</v>
      </c>
      <c r="D23">
        <f t="shared" si="2"/>
        <v>16</v>
      </c>
      <c r="E23">
        <f t="shared" si="2"/>
        <v>15</v>
      </c>
      <c r="F23">
        <f t="shared" si="2"/>
        <v>16</v>
      </c>
      <c r="G23">
        <f t="shared" si="2"/>
        <v>16</v>
      </c>
      <c r="H23">
        <f t="shared" si="2"/>
        <v>15</v>
      </c>
      <c r="I23">
        <f t="shared" si="2"/>
        <v>15</v>
      </c>
      <c r="J23">
        <f t="shared" si="2"/>
        <v>15</v>
      </c>
      <c r="K23">
        <f t="shared" si="2"/>
        <v>16</v>
      </c>
      <c r="L23">
        <f t="shared" si="2"/>
        <v>15</v>
      </c>
      <c r="M23">
        <f t="shared" si="2"/>
        <v>15</v>
      </c>
      <c r="N23">
        <f t="shared" si="2"/>
        <v>17</v>
      </c>
      <c r="O23">
        <f t="shared" si="2"/>
        <v>17</v>
      </c>
      <c r="P23">
        <f t="shared" si="2"/>
        <v>17</v>
      </c>
      <c r="Q23">
        <f t="shared" si="2"/>
        <v>16</v>
      </c>
      <c r="R23">
        <f t="shared" si="2"/>
        <v>16</v>
      </c>
      <c r="S23">
        <f t="shared" si="2"/>
        <v>16</v>
      </c>
      <c r="T23">
        <f t="shared" si="2"/>
        <v>16</v>
      </c>
      <c r="U23">
        <f t="shared" si="2"/>
        <v>17</v>
      </c>
      <c r="V23">
        <f t="shared" si="2"/>
        <v>17</v>
      </c>
      <c r="W23">
        <f t="shared" si="2"/>
        <v>17</v>
      </c>
      <c r="X23">
        <f t="shared" si="2"/>
        <v>17</v>
      </c>
      <c r="Y23">
        <f t="shared" si="2"/>
        <v>16</v>
      </c>
      <c r="Z23">
        <f t="shared" si="2"/>
        <v>16</v>
      </c>
      <c r="AA23">
        <f t="shared" si="2"/>
        <v>16</v>
      </c>
      <c r="AB23">
        <f t="shared" si="2"/>
        <v>16</v>
      </c>
      <c r="AC23">
        <f t="shared" si="2"/>
        <v>16</v>
      </c>
      <c r="AD23">
        <f t="shared" si="2"/>
        <v>16</v>
      </c>
      <c r="AE23">
        <f t="shared" si="2"/>
        <v>16</v>
      </c>
      <c r="AF23">
        <f t="shared" si="2"/>
        <v>16</v>
      </c>
      <c r="AG23">
        <f t="shared" si="2"/>
        <v>14</v>
      </c>
      <c r="AH23">
        <f t="shared" si="2"/>
        <v>15</v>
      </c>
      <c r="AI23">
        <f t="shared" si="2"/>
        <v>15</v>
      </c>
      <c r="AJ23">
        <f t="shared" si="2"/>
        <v>16</v>
      </c>
      <c r="AK23">
        <f t="shared" si="2"/>
        <v>15</v>
      </c>
      <c r="AL23">
        <f t="shared" si="2"/>
        <v>15</v>
      </c>
      <c r="AM23">
        <f t="shared" si="2"/>
        <v>15</v>
      </c>
      <c r="AN23">
        <f t="shared" si="2"/>
        <v>15</v>
      </c>
      <c r="AO23">
        <f t="shared" si="2"/>
        <v>15</v>
      </c>
      <c r="AP23">
        <f t="shared" si="2"/>
        <v>15</v>
      </c>
      <c r="AQ23">
        <f t="shared" si="2"/>
        <v>15</v>
      </c>
      <c r="AR23">
        <f t="shared" si="2"/>
        <v>15</v>
      </c>
      <c r="AS23">
        <f t="shared" si="2"/>
        <v>15</v>
      </c>
      <c r="AT23">
        <f t="shared" si="2"/>
        <v>15</v>
      </c>
      <c r="AU23">
        <f t="shared" si="2"/>
        <v>15</v>
      </c>
      <c r="AV23">
        <f t="shared" si="2"/>
        <v>15</v>
      </c>
      <c r="AW23">
        <f t="shared" si="2"/>
        <v>15</v>
      </c>
      <c r="AX23">
        <f>RANK(AX2,AX$2:AX$20,0)</f>
        <v>14</v>
      </c>
      <c r="AY23">
        <f>RANK(AY2,AY$2:AY$20,0)</f>
        <v>1</v>
      </c>
      <c r="AZ23">
        <f>RANK(AZ2,AZ$2:AZ$20,0)</f>
        <v>1</v>
      </c>
      <c r="BA23">
        <f>RANK(BA2,BA$2:BA$20,0)</f>
        <v>1</v>
      </c>
      <c r="BB23">
        <f>RANK(BB2,BB$2:BB$20,0)</f>
        <v>1</v>
      </c>
    </row>
    <row r="24" spans="1:54" ht="12.75">
      <c r="A24" s="60">
        <v>2019</v>
      </c>
      <c r="B24">
        <f aca="true" t="shared" si="3" ref="B24:AW24">RANK(B3,B$2:B$20,0)</f>
        <v>19</v>
      </c>
      <c r="C24">
        <f t="shared" si="3"/>
        <v>18</v>
      </c>
      <c r="D24">
        <f t="shared" si="3"/>
        <v>17</v>
      </c>
      <c r="E24">
        <f t="shared" si="3"/>
        <v>17</v>
      </c>
      <c r="F24">
        <f t="shared" si="3"/>
        <v>19</v>
      </c>
      <c r="G24">
        <f t="shared" si="3"/>
        <v>19</v>
      </c>
      <c r="H24">
        <f t="shared" si="3"/>
        <v>18</v>
      </c>
      <c r="I24">
        <f t="shared" si="3"/>
        <v>19</v>
      </c>
      <c r="J24">
        <f t="shared" si="3"/>
        <v>18</v>
      </c>
      <c r="K24">
        <f t="shared" si="3"/>
        <v>17</v>
      </c>
      <c r="L24">
        <f t="shared" si="3"/>
        <v>17</v>
      </c>
      <c r="M24">
        <f t="shared" si="3"/>
        <v>17</v>
      </c>
      <c r="N24">
        <f t="shared" si="3"/>
        <v>16</v>
      </c>
      <c r="O24">
        <f t="shared" si="3"/>
        <v>16</v>
      </c>
      <c r="P24">
        <f t="shared" si="3"/>
        <v>16</v>
      </c>
      <c r="Q24">
        <f t="shared" si="3"/>
        <v>17</v>
      </c>
      <c r="R24">
        <f t="shared" si="3"/>
        <v>17</v>
      </c>
      <c r="S24">
        <f t="shared" si="3"/>
        <v>17</v>
      </c>
      <c r="T24">
        <f t="shared" si="3"/>
        <v>18</v>
      </c>
      <c r="U24">
        <f t="shared" si="3"/>
        <v>18</v>
      </c>
      <c r="V24">
        <f t="shared" si="3"/>
        <v>18</v>
      </c>
      <c r="W24">
        <f t="shared" si="3"/>
        <v>18</v>
      </c>
      <c r="X24">
        <f t="shared" si="3"/>
        <v>18</v>
      </c>
      <c r="Y24">
        <f t="shared" si="3"/>
        <v>18</v>
      </c>
      <c r="Z24">
        <f t="shared" si="3"/>
        <v>18</v>
      </c>
      <c r="AA24">
        <f t="shared" si="3"/>
        <v>18</v>
      </c>
      <c r="AB24">
        <f t="shared" si="3"/>
        <v>18</v>
      </c>
      <c r="AC24">
        <f t="shared" si="3"/>
        <v>19</v>
      </c>
      <c r="AD24">
        <f t="shared" si="3"/>
        <v>19</v>
      </c>
      <c r="AE24">
        <f t="shared" si="3"/>
        <v>19</v>
      </c>
      <c r="AF24">
        <f t="shared" si="3"/>
        <v>18</v>
      </c>
      <c r="AG24">
        <f t="shared" si="3"/>
        <v>17</v>
      </c>
      <c r="AH24">
        <f t="shared" si="3"/>
        <v>17</v>
      </c>
      <c r="AI24">
        <f t="shared" si="3"/>
        <v>17</v>
      </c>
      <c r="AJ24">
        <f t="shared" si="3"/>
        <v>18</v>
      </c>
      <c r="AK24">
        <f t="shared" si="3"/>
        <v>19</v>
      </c>
      <c r="AL24">
        <f t="shared" si="3"/>
        <v>19</v>
      </c>
      <c r="AM24">
        <f t="shared" si="3"/>
        <v>19</v>
      </c>
      <c r="AN24">
        <f t="shared" si="3"/>
        <v>19</v>
      </c>
      <c r="AO24">
        <f t="shared" si="3"/>
        <v>19</v>
      </c>
      <c r="AP24">
        <f t="shared" si="3"/>
        <v>19</v>
      </c>
      <c r="AQ24">
        <f t="shared" si="3"/>
        <v>19</v>
      </c>
      <c r="AR24">
        <f t="shared" si="3"/>
        <v>18</v>
      </c>
      <c r="AS24">
        <f t="shared" si="3"/>
        <v>19</v>
      </c>
      <c r="AT24">
        <f t="shared" si="3"/>
        <v>17</v>
      </c>
      <c r="AU24">
        <f t="shared" si="3"/>
        <v>16</v>
      </c>
      <c r="AV24">
        <f t="shared" si="3"/>
        <v>16</v>
      </c>
      <c r="AW24">
        <f t="shared" si="3"/>
        <v>19</v>
      </c>
      <c r="AX24">
        <f aca="true" t="shared" si="4" ref="AX24:BA40">RANK(AX3,AX$2:AX$20,0)</f>
        <v>18</v>
      </c>
      <c r="AY24">
        <f t="shared" si="4"/>
        <v>2</v>
      </c>
      <c r="AZ24">
        <f t="shared" si="4"/>
        <v>2</v>
      </c>
      <c r="BA24">
        <f t="shared" si="4"/>
        <v>2</v>
      </c>
      <c r="BB24">
        <f>RANK(BB3,BB$2:BB$20,0)</f>
        <v>2</v>
      </c>
    </row>
    <row r="25" spans="1:54" ht="12.75">
      <c r="A25" s="60">
        <v>2018</v>
      </c>
      <c r="B25">
        <f aca="true" t="shared" si="5" ref="B25:AW25">RANK(B4,B$2:B$20,0)</f>
        <v>15</v>
      </c>
      <c r="C25">
        <f t="shared" si="5"/>
        <v>15</v>
      </c>
      <c r="D25">
        <f t="shared" si="5"/>
        <v>14</v>
      </c>
      <c r="E25">
        <f t="shared" si="5"/>
        <v>14</v>
      </c>
      <c r="F25">
        <f t="shared" si="5"/>
        <v>15</v>
      </c>
      <c r="G25">
        <f t="shared" si="5"/>
        <v>15</v>
      </c>
      <c r="H25">
        <f t="shared" si="5"/>
        <v>17</v>
      </c>
      <c r="I25">
        <f t="shared" si="5"/>
        <v>17</v>
      </c>
      <c r="J25">
        <f t="shared" si="5"/>
        <v>19</v>
      </c>
      <c r="K25">
        <f t="shared" si="5"/>
        <v>19</v>
      </c>
      <c r="L25">
        <f t="shared" si="5"/>
        <v>18</v>
      </c>
      <c r="M25">
        <f t="shared" si="5"/>
        <v>19</v>
      </c>
      <c r="N25">
        <f t="shared" si="5"/>
        <v>19</v>
      </c>
      <c r="O25">
        <f t="shared" si="5"/>
        <v>19</v>
      </c>
      <c r="P25">
        <f t="shared" si="5"/>
        <v>18</v>
      </c>
      <c r="Q25">
        <f t="shared" si="5"/>
        <v>18</v>
      </c>
      <c r="R25">
        <f t="shared" si="5"/>
        <v>18</v>
      </c>
      <c r="S25">
        <f t="shared" si="5"/>
        <v>18</v>
      </c>
      <c r="T25">
        <f t="shared" si="5"/>
        <v>17</v>
      </c>
      <c r="U25">
        <f t="shared" si="5"/>
        <v>16</v>
      </c>
      <c r="V25">
        <f t="shared" si="5"/>
        <v>16</v>
      </c>
      <c r="W25">
        <f t="shared" si="5"/>
        <v>15</v>
      </c>
      <c r="X25">
        <f t="shared" si="5"/>
        <v>15</v>
      </c>
      <c r="Y25">
        <f t="shared" si="5"/>
        <v>15</v>
      </c>
      <c r="Z25">
        <f t="shared" si="5"/>
        <v>15</v>
      </c>
      <c r="AA25">
        <f t="shared" si="5"/>
        <v>15</v>
      </c>
      <c r="AB25">
        <f t="shared" si="5"/>
        <v>15</v>
      </c>
      <c r="AC25">
        <f t="shared" si="5"/>
        <v>14</v>
      </c>
      <c r="AD25">
        <f t="shared" si="5"/>
        <v>14</v>
      </c>
      <c r="AE25">
        <f t="shared" si="5"/>
        <v>14</v>
      </c>
      <c r="AF25">
        <f t="shared" si="5"/>
        <v>14</v>
      </c>
      <c r="AG25">
        <f t="shared" si="5"/>
        <v>16</v>
      </c>
      <c r="AH25">
        <f t="shared" si="5"/>
        <v>14</v>
      </c>
      <c r="AI25">
        <f t="shared" si="5"/>
        <v>14</v>
      </c>
      <c r="AJ25">
        <f t="shared" si="5"/>
        <v>14</v>
      </c>
      <c r="AK25">
        <f t="shared" si="5"/>
        <v>14</v>
      </c>
      <c r="AL25">
        <f t="shared" si="5"/>
        <v>14</v>
      </c>
      <c r="AM25">
        <f t="shared" si="5"/>
        <v>14</v>
      </c>
      <c r="AN25">
        <f t="shared" si="5"/>
        <v>14</v>
      </c>
      <c r="AO25">
        <f t="shared" si="5"/>
        <v>14</v>
      </c>
      <c r="AP25">
        <f t="shared" si="5"/>
        <v>14</v>
      </c>
      <c r="AQ25">
        <f t="shared" si="5"/>
        <v>14</v>
      </c>
      <c r="AR25">
        <f t="shared" si="5"/>
        <v>14</v>
      </c>
      <c r="AS25">
        <f t="shared" si="5"/>
        <v>14</v>
      </c>
      <c r="AT25">
        <f t="shared" si="5"/>
        <v>14</v>
      </c>
      <c r="AU25">
        <f t="shared" si="5"/>
        <v>14</v>
      </c>
      <c r="AV25">
        <f t="shared" si="5"/>
        <v>14</v>
      </c>
      <c r="AW25">
        <f t="shared" si="5"/>
        <v>14</v>
      </c>
      <c r="AX25">
        <f t="shared" si="4"/>
        <v>18</v>
      </c>
      <c r="AY25">
        <f t="shared" si="4"/>
        <v>2</v>
      </c>
      <c r="AZ25">
        <f t="shared" si="4"/>
        <v>2</v>
      </c>
      <c r="BA25">
        <f t="shared" si="4"/>
        <v>2</v>
      </c>
      <c r="BB25">
        <f>RANK(BB4,BB$2:BB$20,0)</f>
        <v>2</v>
      </c>
    </row>
    <row r="26" spans="1:54" ht="12.75">
      <c r="A26">
        <v>2017</v>
      </c>
      <c r="B26">
        <f aca="true" t="shared" si="6" ref="B26:AW26">RANK(B5,B$2:B$20,0)</f>
        <v>16</v>
      </c>
      <c r="C26">
        <f t="shared" si="6"/>
        <v>17</v>
      </c>
      <c r="D26">
        <f t="shared" si="6"/>
        <v>18</v>
      </c>
      <c r="E26">
        <f t="shared" si="6"/>
        <v>19</v>
      </c>
      <c r="F26">
        <f t="shared" si="6"/>
        <v>18</v>
      </c>
      <c r="G26">
        <f t="shared" si="6"/>
        <v>18</v>
      </c>
      <c r="H26">
        <f t="shared" si="6"/>
        <v>19</v>
      </c>
      <c r="I26">
        <f t="shared" si="6"/>
        <v>18</v>
      </c>
      <c r="J26">
        <f t="shared" si="6"/>
        <v>17</v>
      </c>
      <c r="K26">
        <f t="shared" si="6"/>
        <v>18</v>
      </c>
      <c r="L26">
        <f t="shared" si="6"/>
        <v>19</v>
      </c>
      <c r="M26">
        <f t="shared" si="6"/>
        <v>18</v>
      </c>
      <c r="N26">
        <f t="shared" si="6"/>
        <v>18</v>
      </c>
      <c r="O26">
        <f t="shared" si="6"/>
        <v>18</v>
      </c>
      <c r="P26">
        <f t="shared" si="6"/>
        <v>19</v>
      </c>
      <c r="Q26">
        <f t="shared" si="6"/>
        <v>19</v>
      </c>
      <c r="R26">
        <f t="shared" si="6"/>
        <v>19</v>
      </c>
      <c r="S26">
        <f t="shared" si="6"/>
        <v>19</v>
      </c>
      <c r="T26">
        <f t="shared" si="6"/>
        <v>19</v>
      </c>
      <c r="U26">
        <f t="shared" si="6"/>
        <v>19</v>
      </c>
      <c r="V26">
        <f t="shared" si="6"/>
        <v>19</v>
      </c>
      <c r="W26">
        <f t="shared" si="6"/>
        <v>19</v>
      </c>
      <c r="X26">
        <f t="shared" si="6"/>
        <v>19</v>
      </c>
      <c r="Y26">
        <f t="shared" si="6"/>
        <v>19</v>
      </c>
      <c r="Z26">
        <f t="shared" si="6"/>
        <v>19</v>
      </c>
      <c r="AA26">
        <f t="shared" si="6"/>
        <v>19</v>
      </c>
      <c r="AB26">
        <f t="shared" si="6"/>
        <v>19</v>
      </c>
      <c r="AC26">
        <f t="shared" si="6"/>
        <v>18</v>
      </c>
      <c r="AD26">
        <f t="shared" si="6"/>
        <v>18</v>
      </c>
      <c r="AE26">
        <f t="shared" si="6"/>
        <v>18</v>
      </c>
      <c r="AF26">
        <f t="shared" si="6"/>
        <v>19</v>
      </c>
      <c r="AG26">
        <f t="shared" si="6"/>
        <v>19</v>
      </c>
      <c r="AH26">
        <f t="shared" si="6"/>
        <v>19</v>
      </c>
      <c r="AI26">
        <f t="shared" si="6"/>
        <v>18</v>
      </c>
      <c r="AJ26">
        <f t="shared" si="6"/>
        <v>17</v>
      </c>
      <c r="AK26">
        <f t="shared" si="6"/>
        <v>18</v>
      </c>
      <c r="AL26">
        <f t="shared" si="6"/>
        <v>18</v>
      </c>
      <c r="AM26">
        <f t="shared" si="6"/>
        <v>18</v>
      </c>
      <c r="AN26">
        <f t="shared" si="6"/>
        <v>17</v>
      </c>
      <c r="AO26">
        <f t="shared" si="6"/>
        <v>17</v>
      </c>
      <c r="AP26">
        <f t="shared" si="6"/>
        <v>17</v>
      </c>
      <c r="AQ26">
        <f t="shared" si="6"/>
        <v>18</v>
      </c>
      <c r="AR26">
        <f t="shared" si="6"/>
        <v>19</v>
      </c>
      <c r="AS26">
        <f t="shared" si="6"/>
        <v>18</v>
      </c>
      <c r="AT26">
        <f t="shared" si="6"/>
        <v>18</v>
      </c>
      <c r="AU26">
        <f t="shared" si="6"/>
        <v>18</v>
      </c>
      <c r="AV26">
        <f t="shared" si="6"/>
        <v>18</v>
      </c>
      <c r="AW26">
        <f t="shared" si="6"/>
        <v>17</v>
      </c>
      <c r="AX26">
        <f t="shared" si="4"/>
        <v>16</v>
      </c>
      <c r="AY26">
        <f t="shared" si="4"/>
        <v>2</v>
      </c>
      <c r="AZ26">
        <f t="shared" si="4"/>
        <v>2</v>
      </c>
      <c r="BA26">
        <f t="shared" si="4"/>
        <v>2</v>
      </c>
      <c r="BB26">
        <f>RANK(BB5,BB$2:BB$20,0)</f>
        <v>2</v>
      </c>
    </row>
    <row r="27" spans="1:54" s="60" customFormat="1" ht="12.75">
      <c r="A27" s="60">
        <v>2016</v>
      </c>
      <c r="B27">
        <f aca="true" t="shared" si="7" ref="B27:AW27">RANK(B6,B$2:B$20,0)</f>
        <v>18</v>
      </c>
      <c r="C27">
        <f t="shared" si="7"/>
        <v>19</v>
      </c>
      <c r="D27">
        <f t="shared" si="7"/>
        <v>19</v>
      </c>
      <c r="E27">
        <f t="shared" si="7"/>
        <v>16</v>
      </c>
      <c r="F27">
        <f t="shared" si="7"/>
        <v>17</v>
      </c>
      <c r="G27">
        <f t="shared" si="7"/>
        <v>17</v>
      </c>
      <c r="H27">
        <f t="shared" si="7"/>
        <v>16</v>
      </c>
      <c r="I27">
        <f t="shared" si="7"/>
        <v>16</v>
      </c>
      <c r="J27">
        <f t="shared" si="7"/>
        <v>16</v>
      </c>
      <c r="K27">
        <f t="shared" si="7"/>
        <v>15</v>
      </c>
      <c r="L27">
        <f t="shared" si="7"/>
        <v>16</v>
      </c>
      <c r="M27">
        <f t="shared" si="7"/>
        <v>16</v>
      </c>
      <c r="N27">
        <f t="shared" si="7"/>
        <v>15</v>
      </c>
      <c r="O27">
        <f t="shared" si="7"/>
        <v>15</v>
      </c>
      <c r="P27">
        <f t="shared" si="7"/>
        <v>15</v>
      </c>
      <c r="Q27">
        <f t="shared" si="7"/>
        <v>15</v>
      </c>
      <c r="R27">
        <f t="shared" si="7"/>
        <v>15</v>
      </c>
      <c r="S27">
        <f t="shared" si="7"/>
        <v>15</v>
      </c>
      <c r="T27">
        <f t="shared" si="7"/>
        <v>15</v>
      </c>
      <c r="U27">
        <f t="shared" si="7"/>
        <v>15</v>
      </c>
      <c r="V27">
        <f t="shared" si="7"/>
        <v>15</v>
      </c>
      <c r="W27">
        <f t="shared" si="7"/>
        <v>16</v>
      </c>
      <c r="X27">
        <f t="shared" si="7"/>
        <v>16</v>
      </c>
      <c r="Y27">
        <f t="shared" si="7"/>
        <v>17</v>
      </c>
      <c r="Z27">
        <f t="shared" si="7"/>
        <v>17</v>
      </c>
      <c r="AA27">
        <f t="shared" si="7"/>
        <v>17</v>
      </c>
      <c r="AB27">
        <f t="shared" si="7"/>
        <v>17</v>
      </c>
      <c r="AC27">
        <f t="shared" si="7"/>
        <v>17</v>
      </c>
      <c r="AD27">
        <f t="shared" si="7"/>
        <v>17</v>
      </c>
      <c r="AE27">
        <f t="shared" si="7"/>
        <v>17</v>
      </c>
      <c r="AF27">
        <f t="shared" si="7"/>
        <v>17</v>
      </c>
      <c r="AG27">
        <f t="shared" si="7"/>
        <v>18</v>
      </c>
      <c r="AH27">
        <f t="shared" si="7"/>
        <v>18</v>
      </c>
      <c r="AI27">
        <f t="shared" si="7"/>
        <v>19</v>
      </c>
      <c r="AJ27">
        <f t="shared" si="7"/>
        <v>19</v>
      </c>
      <c r="AK27">
        <f t="shared" si="7"/>
        <v>17</v>
      </c>
      <c r="AL27">
        <f t="shared" si="7"/>
        <v>17</v>
      </c>
      <c r="AM27">
        <f t="shared" si="7"/>
        <v>17</v>
      </c>
      <c r="AN27">
        <f t="shared" si="7"/>
        <v>18</v>
      </c>
      <c r="AO27">
        <f t="shared" si="7"/>
        <v>18</v>
      </c>
      <c r="AP27">
        <f t="shared" si="7"/>
        <v>18</v>
      </c>
      <c r="AQ27">
        <f t="shared" si="7"/>
        <v>17</v>
      </c>
      <c r="AR27">
        <f t="shared" si="7"/>
        <v>17</v>
      </c>
      <c r="AS27">
        <f t="shared" si="7"/>
        <v>17</v>
      </c>
      <c r="AT27">
        <f t="shared" si="7"/>
        <v>16</v>
      </c>
      <c r="AU27">
        <f t="shared" si="7"/>
        <v>17</v>
      </c>
      <c r="AV27">
        <f t="shared" si="7"/>
        <v>17</v>
      </c>
      <c r="AW27">
        <f t="shared" si="7"/>
        <v>16</v>
      </c>
      <c r="AX27">
        <f t="shared" si="4"/>
        <v>15</v>
      </c>
      <c r="AY27">
        <f t="shared" si="4"/>
        <v>2</v>
      </c>
      <c r="AZ27">
        <f t="shared" si="4"/>
        <v>2</v>
      </c>
      <c r="BA27">
        <f t="shared" si="4"/>
        <v>2</v>
      </c>
      <c r="BB27">
        <f>RANK(BB6,BB$2:BB$20,0)</f>
        <v>2</v>
      </c>
    </row>
    <row r="28" spans="1:54" ht="12.75">
      <c r="A28">
        <v>2015</v>
      </c>
      <c r="B28">
        <f aca="true" t="shared" si="8" ref="B28:AW28">RANK(B7,B$2:B$20,0)</f>
        <v>14</v>
      </c>
      <c r="C28">
        <f t="shared" si="8"/>
        <v>14</v>
      </c>
      <c r="D28">
        <f t="shared" si="8"/>
        <v>13</v>
      </c>
      <c r="E28">
        <f t="shared" si="8"/>
        <v>13</v>
      </c>
      <c r="F28">
        <f t="shared" si="8"/>
        <v>13</v>
      </c>
      <c r="G28">
        <f t="shared" si="8"/>
        <v>14</v>
      </c>
      <c r="H28">
        <f t="shared" si="8"/>
        <v>14</v>
      </c>
      <c r="I28">
        <f t="shared" si="8"/>
        <v>14</v>
      </c>
      <c r="J28">
        <f t="shared" si="8"/>
        <v>14</v>
      </c>
      <c r="K28">
        <f t="shared" si="8"/>
        <v>14</v>
      </c>
      <c r="L28">
        <f t="shared" si="8"/>
        <v>14</v>
      </c>
      <c r="M28">
        <f t="shared" si="8"/>
        <v>14</v>
      </c>
      <c r="N28">
        <f t="shared" si="8"/>
        <v>14</v>
      </c>
      <c r="O28">
        <f t="shared" si="8"/>
        <v>14</v>
      </c>
      <c r="P28">
        <f t="shared" si="8"/>
        <v>14</v>
      </c>
      <c r="Q28">
        <f t="shared" si="8"/>
        <v>14</v>
      </c>
      <c r="R28">
        <f t="shared" si="8"/>
        <v>14</v>
      </c>
      <c r="S28">
        <f t="shared" si="8"/>
        <v>14</v>
      </c>
      <c r="T28">
        <f t="shared" si="8"/>
        <v>14</v>
      </c>
      <c r="U28">
        <f t="shared" si="8"/>
        <v>14</v>
      </c>
      <c r="V28">
        <f t="shared" si="8"/>
        <v>14</v>
      </c>
      <c r="W28">
        <f t="shared" si="8"/>
        <v>14</v>
      </c>
      <c r="X28">
        <f t="shared" si="8"/>
        <v>14</v>
      </c>
      <c r="Y28">
        <f t="shared" si="8"/>
        <v>14</v>
      </c>
      <c r="Z28">
        <f t="shared" si="8"/>
        <v>14</v>
      </c>
      <c r="AA28">
        <f t="shared" si="8"/>
        <v>14</v>
      </c>
      <c r="AB28">
        <f t="shared" si="8"/>
        <v>14</v>
      </c>
      <c r="AC28">
        <f t="shared" si="8"/>
        <v>15</v>
      </c>
      <c r="AD28">
        <f t="shared" si="8"/>
        <v>15</v>
      </c>
      <c r="AE28">
        <f t="shared" si="8"/>
        <v>15</v>
      </c>
      <c r="AF28">
        <f t="shared" si="8"/>
        <v>15</v>
      </c>
      <c r="AG28">
        <f t="shared" si="8"/>
        <v>15</v>
      </c>
      <c r="AH28">
        <f t="shared" si="8"/>
        <v>16</v>
      </c>
      <c r="AI28">
        <f t="shared" si="8"/>
        <v>16</v>
      </c>
      <c r="AJ28">
        <f t="shared" si="8"/>
        <v>15</v>
      </c>
      <c r="AK28">
        <f t="shared" si="8"/>
        <v>16</v>
      </c>
      <c r="AL28">
        <f t="shared" si="8"/>
        <v>16</v>
      </c>
      <c r="AM28">
        <f t="shared" si="8"/>
        <v>16</v>
      </c>
      <c r="AN28">
        <f t="shared" si="8"/>
        <v>16</v>
      </c>
      <c r="AO28">
        <f t="shared" si="8"/>
        <v>16</v>
      </c>
      <c r="AP28">
        <f t="shared" si="8"/>
        <v>16</v>
      </c>
      <c r="AQ28">
        <f t="shared" si="8"/>
        <v>16</v>
      </c>
      <c r="AR28">
        <f t="shared" si="8"/>
        <v>16</v>
      </c>
      <c r="AS28">
        <f t="shared" si="8"/>
        <v>16</v>
      </c>
      <c r="AT28">
        <f t="shared" si="8"/>
        <v>19</v>
      </c>
      <c r="AU28">
        <f t="shared" si="8"/>
        <v>19</v>
      </c>
      <c r="AV28">
        <f t="shared" si="8"/>
        <v>19</v>
      </c>
      <c r="AW28">
        <f t="shared" si="8"/>
        <v>18</v>
      </c>
      <c r="AX28">
        <f t="shared" si="4"/>
        <v>17</v>
      </c>
      <c r="AY28">
        <f t="shared" si="4"/>
        <v>2</v>
      </c>
      <c r="AZ28">
        <f t="shared" si="4"/>
        <v>2</v>
      </c>
      <c r="BA28">
        <f t="shared" si="4"/>
        <v>2</v>
      </c>
      <c r="BB28">
        <f>RANK(BB7,BB$2:BB$20,0)</f>
        <v>2</v>
      </c>
    </row>
    <row r="29" spans="1:54" ht="12.75">
      <c r="A29">
        <v>2014</v>
      </c>
      <c r="B29">
        <f aca="true" t="shared" si="9" ref="B29:AW29">RANK(B8,B$2:B$20,0)</f>
        <v>13</v>
      </c>
      <c r="C29">
        <f t="shared" si="9"/>
        <v>10</v>
      </c>
      <c r="D29">
        <f t="shared" si="9"/>
        <v>11</v>
      </c>
      <c r="E29">
        <f t="shared" si="9"/>
        <v>11</v>
      </c>
      <c r="F29">
        <f t="shared" si="9"/>
        <v>12</v>
      </c>
      <c r="G29">
        <f t="shared" si="9"/>
        <v>12</v>
      </c>
      <c r="H29">
        <f t="shared" si="9"/>
        <v>13</v>
      </c>
      <c r="I29">
        <f t="shared" si="9"/>
        <v>13</v>
      </c>
      <c r="J29">
        <f t="shared" si="9"/>
        <v>13</v>
      </c>
      <c r="K29">
        <f t="shared" si="9"/>
        <v>12</v>
      </c>
      <c r="L29">
        <f t="shared" si="9"/>
        <v>12</v>
      </c>
      <c r="M29">
        <f t="shared" si="9"/>
        <v>13</v>
      </c>
      <c r="N29">
        <f t="shared" si="9"/>
        <v>13</v>
      </c>
      <c r="O29">
        <f t="shared" si="9"/>
        <v>13</v>
      </c>
      <c r="P29">
        <f t="shared" si="9"/>
        <v>13</v>
      </c>
      <c r="Q29">
        <f t="shared" si="9"/>
        <v>13</v>
      </c>
      <c r="R29">
        <f t="shared" si="9"/>
        <v>13</v>
      </c>
      <c r="S29">
        <f t="shared" si="9"/>
        <v>13</v>
      </c>
      <c r="T29">
        <f t="shared" si="9"/>
        <v>13</v>
      </c>
      <c r="U29">
        <f t="shared" si="9"/>
        <v>13</v>
      </c>
      <c r="V29">
        <f t="shared" si="9"/>
        <v>13</v>
      </c>
      <c r="W29">
        <f t="shared" si="9"/>
        <v>13</v>
      </c>
      <c r="X29">
        <f t="shared" si="9"/>
        <v>13</v>
      </c>
      <c r="Y29">
        <f t="shared" si="9"/>
        <v>13</v>
      </c>
      <c r="Z29">
        <f t="shared" si="9"/>
        <v>13</v>
      </c>
      <c r="AA29">
        <f t="shared" si="9"/>
        <v>13</v>
      </c>
      <c r="AB29">
        <f t="shared" si="9"/>
        <v>13</v>
      </c>
      <c r="AC29">
        <f t="shared" si="9"/>
        <v>13</v>
      </c>
      <c r="AD29">
        <f t="shared" si="9"/>
        <v>13</v>
      </c>
      <c r="AE29">
        <f t="shared" si="9"/>
        <v>13</v>
      </c>
      <c r="AF29">
        <f t="shared" si="9"/>
        <v>13</v>
      </c>
      <c r="AG29">
        <f t="shared" si="9"/>
        <v>13</v>
      </c>
      <c r="AH29">
        <f t="shared" si="9"/>
        <v>13</v>
      </c>
      <c r="AI29">
        <f t="shared" si="9"/>
        <v>13</v>
      </c>
      <c r="AJ29">
        <f t="shared" si="9"/>
        <v>13</v>
      </c>
      <c r="AK29">
        <f t="shared" si="9"/>
        <v>13</v>
      </c>
      <c r="AL29">
        <f t="shared" si="9"/>
        <v>13</v>
      </c>
      <c r="AM29">
        <f t="shared" si="9"/>
        <v>13</v>
      </c>
      <c r="AN29">
        <f t="shared" si="9"/>
        <v>13</v>
      </c>
      <c r="AO29">
        <f t="shared" si="9"/>
        <v>13</v>
      </c>
      <c r="AP29">
        <f t="shared" si="9"/>
        <v>13</v>
      </c>
      <c r="AQ29">
        <f t="shared" si="9"/>
        <v>13</v>
      </c>
      <c r="AR29">
        <f t="shared" si="9"/>
        <v>13</v>
      </c>
      <c r="AS29">
        <f t="shared" si="9"/>
        <v>13</v>
      </c>
      <c r="AT29">
        <f t="shared" si="9"/>
        <v>13</v>
      </c>
      <c r="AU29">
        <f t="shared" si="9"/>
        <v>13</v>
      </c>
      <c r="AV29">
        <f t="shared" si="9"/>
        <v>13</v>
      </c>
      <c r="AW29">
        <f t="shared" si="9"/>
        <v>13</v>
      </c>
      <c r="AX29">
        <f t="shared" si="4"/>
        <v>13</v>
      </c>
      <c r="AY29">
        <f t="shared" si="4"/>
        <v>2</v>
      </c>
      <c r="AZ29">
        <f t="shared" si="4"/>
        <v>2</v>
      </c>
      <c r="BA29">
        <f t="shared" si="4"/>
        <v>2</v>
      </c>
      <c r="BB29">
        <f>RANK(BB8,BB$2:BB$20,0)</f>
        <v>2</v>
      </c>
    </row>
    <row r="30" spans="1:54" ht="12.75">
      <c r="A30">
        <v>2013</v>
      </c>
      <c r="B30">
        <f aca="true" t="shared" si="10" ref="B30:AW30">RANK(B9,B$2:B$20,0)</f>
        <v>12</v>
      </c>
      <c r="C30">
        <f t="shared" si="10"/>
        <v>8</v>
      </c>
      <c r="D30">
        <f t="shared" si="10"/>
        <v>10</v>
      </c>
      <c r="E30">
        <f t="shared" si="10"/>
        <v>10</v>
      </c>
      <c r="F30">
        <f t="shared" si="10"/>
        <v>9</v>
      </c>
      <c r="G30">
        <f t="shared" si="10"/>
        <v>9</v>
      </c>
      <c r="H30">
        <f t="shared" si="10"/>
        <v>10</v>
      </c>
      <c r="I30">
        <f t="shared" si="10"/>
        <v>10</v>
      </c>
      <c r="J30">
        <f t="shared" si="10"/>
        <v>11</v>
      </c>
      <c r="K30">
        <f t="shared" si="10"/>
        <v>10</v>
      </c>
      <c r="L30">
        <f t="shared" si="10"/>
        <v>10</v>
      </c>
      <c r="M30">
        <f t="shared" si="10"/>
        <v>10</v>
      </c>
      <c r="N30">
        <f t="shared" si="10"/>
        <v>10</v>
      </c>
      <c r="O30">
        <f t="shared" si="10"/>
        <v>9</v>
      </c>
      <c r="P30">
        <f t="shared" si="10"/>
        <v>8</v>
      </c>
      <c r="Q30">
        <f t="shared" si="10"/>
        <v>8</v>
      </c>
      <c r="R30">
        <f t="shared" si="10"/>
        <v>8</v>
      </c>
      <c r="S30">
        <f t="shared" si="10"/>
        <v>8</v>
      </c>
      <c r="T30">
        <f t="shared" si="10"/>
        <v>9</v>
      </c>
      <c r="U30">
        <f t="shared" si="10"/>
        <v>9</v>
      </c>
      <c r="V30">
        <f t="shared" si="10"/>
        <v>9</v>
      </c>
      <c r="W30">
        <f t="shared" si="10"/>
        <v>9</v>
      </c>
      <c r="X30">
        <f t="shared" si="10"/>
        <v>9</v>
      </c>
      <c r="Y30">
        <f t="shared" si="10"/>
        <v>9</v>
      </c>
      <c r="Z30">
        <f t="shared" si="10"/>
        <v>9</v>
      </c>
      <c r="AA30">
        <f t="shared" si="10"/>
        <v>9</v>
      </c>
      <c r="AB30">
        <f t="shared" si="10"/>
        <v>9</v>
      </c>
      <c r="AC30">
        <f t="shared" si="10"/>
        <v>9</v>
      </c>
      <c r="AD30">
        <f t="shared" si="10"/>
        <v>9</v>
      </c>
      <c r="AE30">
        <f t="shared" si="10"/>
        <v>9</v>
      </c>
      <c r="AF30">
        <f t="shared" si="10"/>
        <v>10</v>
      </c>
      <c r="AG30">
        <f t="shared" si="10"/>
        <v>10</v>
      </c>
      <c r="AH30">
        <f t="shared" si="10"/>
        <v>10</v>
      </c>
      <c r="AI30">
        <f t="shared" si="10"/>
        <v>10</v>
      </c>
      <c r="AJ30">
        <f t="shared" si="10"/>
        <v>11</v>
      </c>
      <c r="AK30">
        <f t="shared" si="10"/>
        <v>11</v>
      </c>
      <c r="AL30">
        <f t="shared" si="10"/>
        <v>10</v>
      </c>
      <c r="AM30">
        <f t="shared" si="10"/>
        <v>10</v>
      </c>
      <c r="AN30">
        <f t="shared" si="10"/>
        <v>10</v>
      </c>
      <c r="AO30">
        <f t="shared" si="10"/>
        <v>10</v>
      </c>
      <c r="AP30">
        <f t="shared" si="10"/>
        <v>11</v>
      </c>
      <c r="AQ30">
        <f t="shared" si="10"/>
        <v>11</v>
      </c>
      <c r="AR30">
        <f t="shared" si="10"/>
        <v>11</v>
      </c>
      <c r="AS30">
        <f t="shared" si="10"/>
        <v>11</v>
      </c>
      <c r="AT30">
        <f t="shared" si="10"/>
        <v>11</v>
      </c>
      <c r="AU30">
        <f t="shared" si="10"/>
        <v>11</v>
      </c>
      <c r="AV30">
        <f t="shared" si="10"/>
        <v>11</v>
      </c>
      <c r="AW30">
        <f t="shared" si="10"/>
        <v>11</v>
      </c>
      <c r="AX30">
        <f t="shared" si="4"/>
        <v>12</v>
      </c>
      <c r="AY30">
        <f t="shared" si="4"/>
        <v>2</v>
      </c>
      <c r="AZ30">
        <f t="shared" si="4"/>
        <v>2</v>
      </c>
      <c r="BA30">
        <f t="shared" si="4"/>
        <v>2</v>
      </c>
      <c r="BB30">
        <f>RANK(BB9,BB$2:BB$20,0)</f>
        <v>2</v>
      </c>
    </row>
    <row r="31" spans="1:54" ht="12.75">
      <c r="A31">
        <v>2012</v>
      </c>
      <c r="B31">
        <f aca="true" t="shared" si="11" ref="B31:AW31">RANK(B10,B$2:B$20,0)</f>
        <v>5</v>
      </c>
      <c r="C31">
        <f t="shared" si="11"/>
        <v>4</v>
      </c>
      <c r="D31">
        <f t="shared" si="11"/>
        <v>5</v>
      </c>
      <c r="E31">
        <f t="shared" si="11"/>
        <v>5</v>
      </c>
      <c r="F31">
        <f t="shared" si="11"/>
        <v>5</v>
      </c>
      <c r="G31">
        <f t="shared" si="11"/>
        <v>6</v>
      </c>
      <c r="H31">
        <f t="shared" si="11"/>
        <v>7</v>
      </c>
      <c r="I31">
        <f t="shared" si="11"/>
        <v>7</v>
      </c>
      <c r="J31">
        <f t="shared" si="11"/>
        <v>7</v>
      </c>
      <c r="K31">
        <f t="shared" si="11"/>
        <v>7</v>
      </c>
      <c r="L31">
        <f t="shared" si="11"/>
        <v>7</v>
      </c>
      <c r="M31">
        <f t="shared" si="11"/>
        <v>7</v>
      </c>
      <c r="N31">
        <f t="shared" si="11"/>
        <v>6</v>
      </c>
      <c r="O31">
        <f t="shared" si="11"/>
        <v>6</v>
      </c>
      <c r="P31">
        <f t="shared" si="11"/>
        <v>6</v>
      </c>
      <c r="Q31">
        <f t="shared" si="11"/>
        <v>6</v>
      </c>
      <c r="R31">
        <f t="shared" si="11"/>
        <v>5</v>
      </c>
      <c r="S31">
        <f t="shared" si="11"/>
        <v>5</v>
      </c>
      <c r="T31">
        <f t="shared" si="11"/>
        <v>5</v>
      </c>
      <c r="U31">
        <f t="shared" si="11"/>
        <v>6</v>
      </c>
      <c r="V31">
        <f t="shared" si="11"/>
        <v>6</v>
      </c>
      <c r="W31">
        <f t="shared" si="11"/>
        <v>5</v>
      </c>
      <c r="X31">
        <f t="shared" si="11"/>
        <v>5</v>
      </c>
      <c r="Y31">
        <f t="shared" si="11"/>
        <v>5</v>
      </c>
      <c r="Z31">
        <f t="shared" si="11"/>
        <v>6</v>
      </c>
      <c r="AA31">
        <f t="shared" si="11"/>
        <v>5</v>
      </c>
      <c r="AB31">
        <f t="shared" si="11"/>
        <v>6</v>
      </c>
      <c r="AC31">
        <f t="shared" si="11"/>
        <v>7</v>
      </c>
      <c r="AD31">
        <f t="shared" si="11"/>
        <v>7</v>
      </c>
      <c r="AE31">
        <f t="shared" si="11"/>
        <v>7</v>
      </c>
      <c r="AF31">
        <f t="shared" si="11"/>
        <v>7</v>
      </c>
      <c r="AG31">
        <f t="shared" si="11"/>
        <v>6</v>
      </c>
      <c r="AH31">
        <f t="shared" si="11"/>
        <v>6</v>
      </c>
      <c r="AI31">
        <f t="shared" si="11"/>
        <v>7</v>
      </c>
      <c r="AJ31">
        <f t="shared" si="11"/>
        <v>6</v>
      </c>
      <c r="AK31">
        <f t="shared" si="11"/>
        <v>6</v>
      </c>
      <c r="AL31">
        <f t="shared" si="11"/>
        <v>7</v>
      </c>
      <c r="AM31">
        <f t="shared" si="11"/>
        <v>7</v>
      </c>
      <c r="AN31">
        <f t="shared" si="11"/>
        <v>6</v>
      </c>
      <c r="AO31">
        <f t="shared" si="11"/>
        <v>6</v>
      </c>
      <c r="AP31">
        <f t="shared" si="11"/>
        <v>6</v>
      </c>
      <c r="AQ31">
        <f t="shared" si="11"/>
        <v>5</v>
      </c>
      <c r="AR31">
        <f t="shared" si="11"/>
        <v>5</v>
      </c>
      <c r="AS31">
        <f t="shared" si="11"/>
        <v>4</v>
      </c>
      <c r="AT31">
        <f t="shared" si="11"/>
        <v>5</v>
      </c>
      <c r="AU31">
        <f t="shared" si="11"/>
        <v>6</v>
      </c>
      <c r="AV31">
        <f t="shared" si="11"/>
        <v>6</v>
      </c>
      <c r="AW31">
        <f t="shared" si="11"/>
        <v>5</v>
      </c>
      <c r="AX31">
        <f t="shared" si="4"/>
        <v>6</v>
      </c>
      <c r="AY31">
        <f t="shared" si="4"/>
        <v>2</v>
      </c>
      <c r="AZ31">
        <f t="shared" si="4"/>
        <v>2</v>
      </c>
      <c r="BA31">
        <f t="shared" si="4"/>
        <v>2</v>
      </c>
      <c r="BB31">
        <f>RANK(BB10,BB$2:BB$20,0)</f>
        <v>2</v>
      </c>
    </row>
    <row r="32" spans="1:54" ht="12.75">
      <c r="A32">
        <v>2011</v>
      </c>
      <c r="B32">
        <f aca="true" t="shared" si="12" ref="B32:AW32">RANK(B11,B$2:B$20,0)</f>
        <v>9</v>
      </c>
      <c r="C32">
        <f t="shared" si="12"/>
        <v>9</v>
      </c>
      <c r="D32">
        <f t="shared" si="12"/>
        <v>9</v>
      </c>
      <c r="E32">
        <f t="shared" si="12"/>
        <v>8</v>
      </c>
      <c r="F32">
        <f t="shared" si="12"/>
        <v>6</v>
      </c>
      <c r="G32">
        <f t="shared" si="12"/>
        <v>7</v>
      </c>
      <c r="H32">
        <f t="shared" si="12"/>
        <v>8</v>
      </c>
      <c r="I32">
        <f t="shared" si="12"/>
        <v>8</v>
      </c>
      <c r="J32">
        <f t="shared" si="12"/>
        <v>9</v>
      </c>
      <c r="K32">
        <f t="shared" si="12"/>
        <v>9</v>
      </c>
      <c r="L32">
        <f t="shared" si="12"/>
        <v>9</v>
      </c>
      <c r="M32">
        <f t="shared" si="12"/>
        <v>8</v>
      </c>
      <c r="N32">
        <f t="shared" si="12"/>
        <v>8</v>
      </c>
      <c r="O32">
        <f t="shared" si="12"/>
        <v>8</v>
      </c>
      <c r="P32">
        <f t="shared" si="12"/>
        <v>9</v>
      </c>
      <c r="Q32">
        <f t="shared" si="12"/>
        <v>9</v>
      </c>
      <c r="R32">
        <f t="shared" si="12"/>
        <v>9</v>
      </c>
      <c r="S32">
        <f t="shared" si="12"/>
        <v>9</v>
      </c>
      <c r="T32">
        <f t="shared" si="12"/>
        <v>8</v>
      </c>
      <c r="U32">
        <f t="shared" si="12"/>
        <v>8</v>
      </c>
      <c r="V32">
        <f t="shared" si="12"/>
        <v>8</v>
      </c>
      <c r="W32">
        <f t="shared" si="12"/>
        <v>8</v>
      </c>
      <c r="X32">
        <f t="shared" si="12"/>
        <v>8</v>
      </c>
      <c r="Y32">
        <f t="shared" si="12"/>
        <v>8</v>
      </c>
      <c r="Z32">
        <f t="shared" si="12"/>
        <v>8</v>
      </c>
      <c r="AA32">
        <f t="shared" si="12"/>
        <v>8</v>
      </c>
      <c r="AB32">
        <f t="shared" si="12"/>
        <v>8</v>
      </c>
      <c r="AC32">
        <f t="shared" si="12"/>
        <v>8</v>
      </c>
      <c r="AD32">
        <f t="shared" si="12"/>
        <v>8</v>
      </c>
      <c r="AE32">
        <f t="shared" si="12"/>
        <v>8</v>
      </c>
      <c r="AF32">
        <f t="shared" si="12"/>
        <v>8</v>
      </c>
      <c r="AG32">
        <f t="shared" si="12"/>
        <v>8</v>
      </c>
      <c r="AH32">
        <f t="shared" si="12"/>
        <v>8</v>
      </c>
      <c r="AI32">
        <f t="shared" si="12"/>
        <v>8</v>
      </c>
      <c r="AJ32">
        <f t="shared" si="12"/>
        <v>8</v>
      </c>
      <c r="AK32">
        <f t="shared" si="12"/>
        <v>8</v>
      </c>
      <c r="AL32">
        <f t="shared" si="12"/>
        <v>8</v>
      </c>
      <c r="AM32">
        <f t="shared" si="12"/>
        <v>8</v>
      </c>
      <c r="AN32">
        <f t="shared" si="12"/>
        <v>8</v>
      </c>
      <c r="AO32">
        <f t="shared" si="12"/>
        <v>8</v>
      </c>
      <c r="AP32">
        <f t="shared" si="12"/>
        <v>8</v>
      </c>
      <c r="AQ32">
        <f t="shared" si="12"/>
        <v>8</v>
      </c>
      <c r="AR32">
        <f t="shared" si="12"/>
        <v>8</v>
      </c>
      <c r="AS32">
        <f t="shared" si="12"/>
        <v>8</v>
      </c>
      <c r="AT32">
        <f t="shared" si="12"/>
        <v>8</v>
      </c>
      <c r="AU32">
        <f t="shared" si="12"/>
        <v>8</v>
      </c>
      <c r="AV32">
        <f t="shared" si="12"/>
        <v>8</v>
      </c>
      <c r="AW32">
        <f t="shared" si="12"/>
        <v>8</v>
      </c>
      <c r="AX32">
        <f t="shared" si="4"/>
        <v>8</v>
      </c>
      <c r="AY32">
        <f t="shared" si="4"/>
        <v>2</v>
      </c>
      <c r="AZ32">
        <f t="shared" si="4"/>
        <v>2</v>
      </c>
      <c r="BA32">
        <f t="shared" si="4"/>
        <v>2</v>
      </c>
      <c r="BB32">
        <f>RANK(BB11,BB$2:BB$20,0)</f>
        <v>2</v>
      </c>
    </row>
    <row r="33" spans="1:54" ht="12.75">
      <c r="A33">
        <v>2010</v>
      </c>
      <c r="B33">
        <f aca="true" t="shared" si="13" ref="B33:AW33">RANK(B12,B$2:B$20,0)</f>
        <v>4</v>
      </c>
      <c r="C33">
        <f t="shared" si="13"/>
        <v>3</v>
      </c>
      <c r="D33">
        <f t="shared" si="13"/>
        <v>4</v>
      </c>
      <c r="E33">
        <f t="shared" si="13"/>
        <v>4</v>
      </c>
      <c r="F33">
        <f t="shared" si="13"/>
        <v>3</v>
      </c>
      <c r="G33">
        <f t="shared" si="13"/>
        <v>4</v>
      </c>
      <c r="H33">
        <f t="shared" si="13"/>
        <v>4</v>
      </c>
      <c r="I33">
        <f t="shared" si="13"/>
        <v>4</v>
      </c>
      <c r="J33">
        <f t="shared" si="13"/>
        <v>4</v>
      </c>
      <c r="K33">
        <f t="shared" si="13"/>
        <v>4</v>
      </c>
      <c r="L33">
        <f t="shared" si="13"/>
        <v>3</v>
      </c>
      <c r="M33">
        <f t="shared" si="13"/>
        <v>3</v>
      </c>
      <c r="N33">
        <f t="shared" si="13"/>
        <v>3</v>
      </c>
      <c r="O33">
        <f t="shared" si="13"/>
        <v>3</v>
      </c>
      <c r="P33">
        <f t="shared" si="13"/>
        <v>1</v>
      </c>
      <c r="Q33">
        <f t="shared" si="13"/>
        <v>1</v>
      </c>
      <c r="R33">
        <f t="shared" si="13"/>
        <v>1</v>
      </c>
      <c r="S33">
        <f t="shared" si="13"/>
        <v>1</v>
      </c>
      <c r="T33">
        <f t="shared" si="13"/>
        <v>1</v>
      </c>
      <c r="U33">
        <f t="shared" si="13"/>
        <v>1</v>
      </c>
      <c r="V33">
        <f t="shared" si="13"/>
        <v>3</v>
      </c>
      <c r="W33">
        <f t="shared" si="13"/>
        <v>1</v>
      </c>
      <c r="X33">
        <f t="shared" si="13"/>
        <v>1</v>
      </c>
      <c r="Y33">
        <f t="shared" si="13"/>
        <v>3</v>
      </c>
      <c r="Z33">
        <f t="shared" si="13"/>
        <v>3</v>
      </c>
      <c r="AA33">
        <f t="shared" si="13"/>
        <v>3</v>
      </c>
      <c r="AB33">
        <f t="shared" si="13"/>
        <v>3</v>
      </c>
      <c r="AC33">
        <f t="shared" si="13"/>
        <v>1</v>
      </c>
      <c r="AD33">
        <f t="shared" si="13"/>
        <v>1</v>
      </c>
      <c r="AE33">
        <f t="shared" si="13"/>
        <v>1</v>
      </c>
      <c r="AF33">
        <f t="shared" si="13"/>
        <v>1</v>
      </c>
      <c r="AG33">
        <f t="shared" si="13"/>
        <v>1</v>
      </c>
      <c r="AH33">
        <f t="shared" si="13"/>
        <v>1</v>
      </c>
      <c r="AI33">
        <f t="shared" si="13"/>
        <v>1</v>
      </c>
      <c r="AJ33">
        <f t="shared" si="13"/>
        <v>1</v>
      </c>
      <c r="AK33">
        <f t="shared" si="13"/>
        <v>1</v>
      </c>
      <c r="AL33">
        <f t="shared" si="13"/>
        <v>1</v>
      </c>
      <c r="AM33">
        <f t="shared" si="13"/>
        <v>1</v>
      </c>
      <c r="AN33">
        <f t="shared" si="13"/>
        <v>1</v>
      </c>
      <c r="AO33">
        <f t="shared" si="13"/>
        <v>1</v>
      </c>
      <c r="AP33">
        <f t="shared" si="13"/>
        <v>1</v>
      </c>
      <c r="AQ33">
        <f t="shared" si="13"/>
        <v>1</v>
      </c>
      <c r="AR33">
        <f t="shared" si="13"/>
        <v>1</v>
      </c>
      <c r="AS33">
        <f t="shared" si="13"/>
        <v>1</v>
      </c>
      <c r="AT33">
        <f t="shared" si="13"/>
        <v>1</v>
      </c>
      <c r="AU33">
        <f t="shared" si="13"/>
        <v>1</v>
      </c>
      <c r="AV33">
        <f t="shared" si="13"/>
        <v>1</v>
      </c>
      <c r="AW33">
        <f t="shared" si="13"/>
        <v>1</v>
      </c>
      <c r="AX33">
        <f t="shared" si="4"/>
        <v>1</v>
      </c>
      <c r="AY33">
        <f t="shared" si="4"/>
        <v>2</v>
      </c>
      <c r="AZ33">
        <f t="shared" si="4"/>
        <v>2</v>
      </c>
      <c r="BA33">
        <f t="shared" si="4"/>
        <v>2</v>
      </c>
      <c r="BB33">
        <f>RANK(BB12,BB$2:BB$20,0)</f>
        <v>2</v>
      </c>
    </row>
    <row r="34" spans="1:54" ht="12.75">
      <c r="A34">
        <v>2009</v>
      </c>
      <c r="B34">
        <f aca="true" t="shared" si="14" ref="B34:AW34">RANK(B13,B$2:B$20,0)</f>
        <v>1</v>
      </c>
      <c r="C34">
        <f t="shared" si="14"/>
        <v>1</v>
      </c>
      <c r="D34">
        <f t="shared" si="14"/>
        <v>1</v>
      </c>
      <c r="E34">
        <f t="shared" si="14"/>
        <v>1</v>
      </c>
      <c r="F34">
        <f t="shared" si="14"/>
        <v>1</v>
      </c>
      <c r="G34">
        <f t="shared" si="14"/>
        <v>1</v>
      </c>
      <c r="H34">
        <f t="shared" si="14"/>
        <v>3</v>
      </c>
      <c r="I34">
        <f t="shared" si="14"/>
        <v>3</v>
      </c>
      <c r="J34">
        <f t="shared" si="14"/>
        <v>3</v>
      </c>
      <c r="K34">
        <f t="shared" si="14"/>
        <v>3</v>
      </c>
      <c r="L34">
        <f t="shared" si="14"/>
        <v>4</v>
      </c>
      <c r="M34">
        <f t="shared" si="14"/>
        <v>4</v>
      </c>
      <c r="N34">
        <f t="shared" si="14"/>
        <v>4</v>
      </c>
      <c r="O34">
        <f t="shared" si="14"/>
        <v>4</v>
      </c>
      <c r="P34">
        <f t="shared" si="14"/>
        <v>4</v>
      </c>
      <c r="Q34">
        <f t="shared" si="14"/>
        <v>4</v>
      </c>
      <c r="R34">
        <f t="shared" si="14"/>
        <v>4</v>
      </c>
      <c r="S34">
        <f t="shared" si="14"/>
        <v>4</v>
      </c>
      <c r="T34">
        <f t="shared" si="14"/>
        <v>4</v>
      </c>
      <c r="U34">
        <f t="shared" si="14"/>
        <v>4</v>
      </c>
      <c r="V34">
        <f t="shared" si="14"/>
        <v>4</v>
      </c>
      <c r="W34">
        <f t="shared" si="14"/>
        <v>3</v>
      </c>
      <c r="X34">
        <f t="shared" si="14"/>
        <v>4</v>
      </c>
      <c r="Y34">
        <f t="shared" si="14"/>
        <v>4</v>
      </c>
      <c r="Z34">
        <f t="shared" si="14"/>
        <v>4</v>
      </c>
      <c r="AA34">
        <f t="shared" si="14"/>
        <v>4</v>
      </c>
      <c r="AB34">
        <f t="shared" si="14"/>
        <v>4</v>
      </c>
      <c r="AC34">
        <f t="shared" si="14"/>
        <v>5</v>
      </c>
      <c r="AD34">
        <f t="shared" si="14"/>
        <v>5</v>
      </c>
      <c r="AE34">
        <f t="shared" si="14"/>
        <v>5</v>
      </c>
      <c r="AF34">
        <f t="shared" si="14"/>
        <v>6</v>
      </c>
      <c r="AG34">
        <f t="shared" si="14"/>
        <v>7</v>
      </c>
      <c r="AH34">
        <f t="shared" si="14"/>
        <v>7</v>
      </c>
      <c r="AI34">
        <f t="shared" si="14"/>
        <v>6</v>
      </c>
      <c r="AJ34">
        <f t="shared" si="14"/>
        <v>7</v>
      </c>
      <c r="AK34">
        <f t="shared" si="14"/>
        <v>7</v>
      </c>
      <c r="AL34">
        <f t="shared" si="14"/>
        <v>6</v>
      </c>
      <c r="AM34">
        <f t="shared" si="14"/>
        <v>6</v>
      </c>
      <c r="AN34">
        <f t="shared" si="14"/>
        <v>7</v>
      </c>
      <c r="AO34">
        <f t="shared" si="14"/>
        <v>7</v>
      </c>
      <c r="AP34">
        <f t="shared" si="14"/>
        <v>7</v>
      </c>
      <c r="AQ34">
        <f t="shared" si="14"/>
        <v>7</v>
      </c>
      <c r="AR34">
        <f t="shared" si="14"/>
        <v>6</v>
      </c>
      <c r="AS34">
        <f t="shared" si="14"/>
        <v>6</v>
      </c>
      <c r="AT34">
        <f t="shared" si="14"/>
        <v>6</v>
      </c>
      <c r="AU34">
        <f t="shared" si="14"/>
        <v>4</v>
      </c>
      <c r="AV34">
        <f t="shared" si="14"/>
        <v>4</v>
      </c>
      <c r="AW34">
        <f t="shared" si="14"/>
        <v>4</v>
      </c>
      <c r="AX34">
        <f t="shared" si="4"/>
        <v>4</v>
      </c>
      <c r="AY34">
        <f t="shared" si="4"/>
        <v>2</v>
      </c>
      <c r="AZ34">
        <f t="shared" si="4"/>
        <v>2</v>
      </c>
      <c r="BA34">
        <f t="shared" si="4"/>
        <v>2</v>
      </c>
      <c r="BB34">
        <f>RANK(BB13,BB$2:BB$20,0)</f>
        <v>2</v>
      </c>
    </row>
    <row r="35" spans="1:54" ht="12.75">
      <c r="A35">
        <v>2008</v>
      </c>
      <c r="B35">
        <f aca="true" t="shared" si="15" ref="B35:AW35">RANK(B14,B$2:B$20,0)</f>
        <v>6</v>
      </c>
      <c r="C35">
        <f t="shared" si="15"/>
        <v>6</v>
      </c>
      <c r="D35">
        <f t="shared" si="15"/>
        <v>3</v>
      </c>
      <c r="E35">
        <f t="shared" si="15"/>
        <v>3</v>
      </c>
      <c r="F35">
        <f t="shared" si="15"/>
        <v>4</v>
      </c>
      <c r="G35">
        <f t="shared" si="15"/>
        <v>3</v>
      </c>
      <c r="H35">
        <f t="shared" si="15"/>
        <v>1</v>
      </c>
      <c r="I35">
        <f t="shared" si="15"/>
        <v>1</v>
      </c>
      <c r="J35">
        <f t="shared" si="15"/>
        <v>1</v>
      </c>
      <c r="K35">
        <f t="shared" si="15"/>
        <v>1</v>
      </c>
      <c r="L35">
        <f t="shared" si="15"/>
        <v>1</v>
      </c>
      <c r="M35">
        <f t="shared" si="15"/>
        <v>1</v>
      </c>
      <c r="N35">
        <f t="shared" si="15"/>
        <v>1</v>
      </c>
      <c r="O35">
        <f t="shared" si="15"/>
        <v>1</v>
      </c>
      <c r="P35">
        <f t="shared" si="15"/>
        <v>3</v>
      </c>
      <c r="Q35">
        <f t="shared" si="15"/>
        <v>3</v>
      </c>
      <c r="R35">
        <f t="shared" si="15"/>
        <v>3</v>
      </c>
      <c r="S35">
        <f t="shared" si="15"/>
        <v>3</v>
      </c>
      <c r="T35">
        <f t="shared" si="15"/>
        <v>3</v>
      </c>
      <c r="U35">
        <f t="shared" si="15"/>
        <v>3</v>
      </c>
      <c r="V35">
        <f t="shared" si="15"/>
        <v>1</v>
      </c>
      <c r="W35">
        <f t="shared" si="15"/>
        <v>4</v>
      </c>
      <c r="X35">
        <f t="shared" si="15"/>
        <v>3</v>
      </c>
      <c r="Y35">
        <f t="shared" si="15"/>
        <v>1</v>
      </c>
      <c r="Z35">
        <f t="shared" si="15"/>
        <v>1</v>
      </c>
      <c r="AA35">
        <f t="shared" si="15"/>
        <v>1</v>
      </c>
      <c r="AB35">
        <f t="shared" si="15"/>
        <v>1</v>
      </c>
      <c r="AC35">
        <f t="shared" si="15"/>
        <v>3</v>
      </c>
      <c r="AD35">
        <f t="shared" si="15"/>
        <v>3</v>
      </c>
      <c r="AE35">
        <f t="shared" si="15"/>
        <v>3</v>
      </c>
      <c r="AF35">
        <f t="shared" si="15"/>
        <v>3</v>
      </c>
      <c r="AG35">
        <f t="shared" si="15"/>
        <v>3</v>
      </c>
      <c r="AH35">
        <f t="shared" si="15"/>
        <v>3</v>
      </c>
      <c r="AI35">
        <f t="shared" si="15"/>
        <v>3</v>
      </c>
      <c r="AJ35">
        <f t="shared" si="15"/>
        <v>3</v>
      </c>
      <c r="AK35">
        <f t="shared" si="15"/>
        <v>3</v>
      </c>
      <c r="AL35">
        <f t="shared" si="15"/>
        <v>3</v>
      </c>
      <c r="AM35">
        <f t="shared" si="15"/>
        <v>3</v>
      </c>
      <c r="AN35">
        <f t="shared" si="15"/>
        <v>3</v>
      </c>
      <c r="AO35">
        <f t="shared" si="15"/>
        <v>3</v>
      </c>
      <c r="AP35">
        <f t="shared" si="15"/>
        <v>3</v>
      </c>
      <c r="AQ35">
        <f t="shared" si="15"/>
        <v>3</v>
      </c>
      <c r="AR35">
        <f t="shared" si="15"/>
        <v>3</v>
      </c>
      <c r="AS35">
        <f t="shared" si="15"/>
        <v>3</v>
      </c>
      <c r="AT35">
        <f t="shared" si="15"/>
        <v>3</v>
      </c>
      <c r="AU35">
        <f t="shared" si="15"/>
        <v>3</v>
      </c>
      <c r="AV35">
        <f t="shared" si="15"/>
        <v>3</v>
      </c>
      <c r="AW35">
        <f t="shared" si="15"/>
        <v>3</v>
      </c>
      <c r="AX35">
        <f t="shared" si="4"/>
        <v>3</v>
      </c>
      <c r="AY35">
        <f t="shared" si="4"/>
        <v>2</v>
      </c>
      <c r="AZ35">
        <f t="shared" si="4"/>
        <v>2</v>
      </c>
      <c r="BA35">
        <f t="shared" si="4"/>
        <v>2</v>
      </c>
      <c r="BB35">
        <f>RANK(BB14,BB$2:BB$20,0)</f>
        <v>2</v>
      </c>
    </row>
    <row r="36" spans="1:54" ht="12.75">
      <c r="A36">
        <v>2007</v>
      </c>
      <c r="B36">
        <f aca="true" t="shared" si="16" ref="B36:AW36">RANK(B15,B$2:B$20,0)</f>
        <v>8</v>
      </c>
      <c r="C36">
        <f t="shared" si="16"/>
        <v>11</v>
      </c>
      <c r="D36">
        <f t="shared" si="16"/>
        <v>7</v>
      </c>
      <c r="E36">
        <f t="shared" si="16"/>
        <v>7</v>
      </c>
      <c r="F36">
        <f t="shared" si="16"/>
        <v>8</v>
      </c>
      <c r="G36">
        <f t="shared" si="16"/>
        <v>8</v>
      </c>
      <c r="H36">
        <f t="shared" si="16"/>
        <v>6</v>
      </c>
      <c r="I36">
        <f t="shared" si="16"/>
        <v>6</v>
      </c>
      <c r="J36">
        <f t="shared" si="16"/>
        <v>6</v>
      </c>
      <c r="K36">
        <f t="shared" si="16"/>
        <v>6</v>
      </c>
      <c r="L36">
        <f t="shared" si="16"/>
        <v>6</v>
      </c>
      <c r="M36">
        <f t="shared" si="16"/>
        <v>6</v>
      </c>
      <c r="N36">
        <f t="shared" si="16"/>
        <v>7</v>
      </c>
      <c r="O36">
        <f t="shared" si="16"/>
        <v>7</v>
      </c>
      <c r="P36">
        <f t="shared" si="16"/>
        <v>7</v>
      </c>
      <c r="Q36">
        <f t="shared" si="16"/>
        <v>7</v>
      </c>
      <c r="R36">
        <f t="shared" si="16"/>
        <v>7</v>
      </c>
      <c r="S36">
        <f t="shared" si="16"/>
        <v>7</v>
      </c>
      <c r="T36">
        <f t="shared" si="16"/>
        <v>7</v>
      </c>
      <c r="U36">
        <f t="shared" si="16"/>
        <v>7</v>
      </c>
      <c r="V36">
        <f t="shared" si="16"/>
        <v>7</v>
      </c>
      <c r="W36">
        <f t="shared" si="16"/>
        <v>7</v>
      </c>
      <c r="X36">
        <f t="shared" si="16"/>
        <v>7</v>
      </c>
      <c r="Y36">
        <f t="shared" si="16"/>
        <v>7</v>
      </c>
      <c r="Z36">
        <f t="shared" si="16"/>
        <v>7</v>
      </c>
      <c r="AA36">
        <f t="shared" si="16"/>
        <v>7</v>
      </c>
      <c r="AB36">
        <f t="shared" si="16"/>
        <v>5</v>
      </c>
      <c r="AC36">
        <f t="shared" si="16"/>
        <v>4</v>
      </c>
      <c r="AD36">
        <f t="shared" si="16"/>
        <v>4</v>
      </c>
      <c r="AE36">
        <f t="shared" si="16"/>
        <v>4</v>
      </c>
      <c r="AF36">
        <f t="shared" si="16"/>
        <v>4</v>
      </c>
      <c r="AG36">
        <f t="shared" si="16"/>
        <v>4</v>
      </c>
      <c r="AH36">
        <f t="shared" si="16"/>
        <v>5</v>
      </c>
      <c r="AI36">
        <f t="shared" si="16"/>
        <v>5</v>
      </c>
      <c r="AJ36">
        <f t="shared" si="16"/>
        <v>5</v>
      </c>
      <c r="AK36">
        <f t="shared" si="16"/>
        <v>5</v>
      </c>
      <c r="AL36">
        <f t="shared" si="16"/>
        <v>5</v>
      </c>
      <c r="AM36">
        <f t="shared" si="16"/>
        <v>4</v>
      </c>
      <c r="AN36">
        <f t="shared" si="16"/>
        <v>4</v>
      </c>
      <c r="AO36">
        <f t="shared" si="16"/>
        <v>4</v>
      </c>
      <c r="AP36">
        <f t="shared" si="16"/>
        <v>4</v>
      </c>
      <c r="AQ36">
        <f t="shared" si="16"/>
        <v>4</v>
      </c>
      <c r="AR36">
        <f t="shared" si="16"/>
        <v>4</v>
      </c>
      <c r="AS36">
        <f t="shared" si="16"/>
        <v>5</v>
      </c>
      <c r="AT36">
        <f t="shared" si="16"/>
        <v>4</v>
      </c>
      <c r="AU36">
        <f t="shared" si="16"/>
        <v>5</v>
      </c>
      <c r="AV36">
        <f t="shared" si="16"/>
        <v>5</v>
      </c>
      <c r="AW36">
        <f t="shared" si="16"/>
        <v>7</v>
      </c>
      <c r="AX36">
        <f t="shared" si="4"/>
        <v>7</v>
      </c>
      <c r="AY36">
        <f t="shared" si="4"/>
        <v>2</v>
      </c>
      <c r="AZ36">
        <f t="shared" si="4"/>
        <v>2</v>
      </c>
      <c r="BA36">
        <f t="shared" si="4"/>
        <v>2</v>
      </c>
      <c r="BB36">
        <f>RANK(BB15,BB$2:BB$20,0)</f>
        <v>2</v>
      </c>
    </row>
    <row r="37" spans="1:54" ht="12.75">
      <c r="A37">
        <v>2006</v>
      </c>
      <c r="B37">
        <f aca="true" t="shared" si="17" ref="B37:AW37">RANK(B16,B$2:B$20,0)</f>
        <v>7</v>
      </c>
      <c r="C37">
        <f t="shared" si="17"/>
        <v>7</v>
      </c>
      <c r="D37">
        <f t="shared" si="17"/>
        <v>6</v>
      </c>
      <c r="E37">
        <f t="shared" si="17"/>
        <v>6</v>
      </c>
      <c r="F37">
        <f t="shared" si="17"/>
        <v>7</v>
      </c>
      <c r="G37">
        <f t="shared" si="17"/>
        <v>5</v>
      </c>
      <c r="H37">
        <f t="shared" si="17"/>
        <v>5</v>
      </c>
      <c r="I37">
        <f t="shared" si="17"/>
        <v>5</v>
      </c>
      <c r="J37">
        <f t="shared" si="17"/>
        <v>5</v>
      </c>
      <c r="K37">
        <f t="shared" si="17"/>
        <v>5</v>
      </c>
      <c r="L37">
        <f t="shared" si="17"/>
        <v>5</v>
      </c>
      <c r="M37">
        <f t="shared" si="17"/>
        <v>5</v>
      </c>
      <c r="N37">
        <f t="shared" si="17"/>
        <v>5</v>
      </c>
      <c r="O37">
        <f t="shared" si="17"/>
        <v>5</v>
      </c>
      <c r="P37">
        <f t="shared" si="17"/>
        <v>5</v>
      </c>
      <c r="Q37">
        <f t="shared" si="17"/>
        <v>5</v>
      </c>
      <c r="R37">
        <f t="shared" si="17"/>
        <v>6</v>
      </c>
      <c r="S37">
        <f t="shared" si="17"/>
        <v>6</v>
      </c>
      <c r="T37">
        <f t="shared" si="17"/>
        <v>6</v>
      </c>
      <c r="U37">
        <f t="shared" si="17"/>
        <v>5</v>
      </c>
      <c r="V37">
        <f t="shared" si="17"/>
        <v>5</v>
      </c>
      <c r="W37">
        <f t="shared" si="17"/>
        <v>6</v>
      </c>
      <c r="X37">
        <f t="shared" si="17"/>
        <v>6</v>
      </c>
      <c r="Y37">
        <f t="shared" si="17"/>
        <v>6</v>
      </c>
      <c r="Z37">
        <f t="shared" si="17"/>
        <v>5</v>
      </c>
      <c r="AA37">
        <f t="shared" si="17"/>
        <v>6</v>
      </c>
      <c r="AB37">
        <f t="shared" si="17"/>
        <v>7</v>
      </c>
      <c r="AC37">
        <f t="shared" si="17"/>
        <v>6</v>
      </c>
      <c r="AD37">
        <f t="shared" si="17"/>
        <v>6</v>
      </c>
      <c r="AE37">
        <f t="shared" si="17"/>
        <v>6</v>
      </c>
      <c r="AF37">
        <f t="shared" si="17"/>
        <v>5</v>
      </c>
      <c r="AG37">
        <f t="shared" si="17"/>
        <v>5</v>
      </c>
      <c r="AH37">
        <f t="shared" si="17"/>
        <v>4</v>
      </c>
      <c r="AI37">
        <f t="shared" si="17"/>
        <v>4</v>
      </c>
      <c r="AJ37">
        <f t="shared" si="17"/>
        <v>4</v>
      </c>
      <c r="AK37">
        <f t="shared" si="17"/>
        <v>4</v>
      </c>
      <c r="AL37">
        <f t="shared" si="17"/>
        <v>4</v>
      </c>
      <c r="AM37">
        <f t="shared" si="17"/>
        <v>5</v>
      </c>
      <c r="AN37">
        <f t="shared" si="17"/>
        <v>5</v>
      </c>
      <c r="AO37">
        <f t="shared" si="17"/>
        <v>5</v>
      </c>
      <c r="AP37">
        <f t="shared" si="17"/>
        <v>5</v>
      </c>
      <c r="AQ37">
        <f t="shared" si="17"/>
        <v>6</v>
      </c>
      <c r="AR37">
        <f t="shared" si="17"/>
        <v>7</v>
      </c>
      <c r="AS37">
        <f t="shared" si="17"/>
        <v>7</v>
      </c>
      <c r="AT37">
        <f t="shared" si="17"/>
        <v>7</v>
      </c>
      <c r="AU37">
        <f t="shared" si="17"/>
        <v>7</v>
      </c>
      <c r="AV37">
        <f t="shared" si="17"/>
        <v>7</v>
      </c>
      <c r="AW37">
        <f t="shared" si="17"/>
        <v>6</v>
      </c>
      <c r="AX37">
        <f t="shared" si="4"/>
        <v>5</v>
      </c>
      <c r="AY37">
        <f t="shared" si="4"/>
        <v>2</v>
      </c>
      <c r="AZ37">
        <f t="shared" si="4"/>
        <v>2</v>
      </c>
      <c r="BA37">
        <f t="shared" si="4"/>
        <v>2</v>
      </c>
      <c r="BB37">
        <f>RANK(BB16,BB$2:BB$20,0)</f>
        <v>2</v>
      </c>
    </row>
    <row r="38" spans="1:54" ht="12.75">
      <c r="A38">
        <v>2005</v>
      </c>
      <c r="B38">
        <f aca="true" t="shared" si="18" ref="B38:AW38">RANK(B17,B$2:B$20,0)</f>
        <v>3</v>
      </c>
      <c r="C38">
        <f t="shared" si="18"/>
        <v>5</v>
      </c>
      <c r="D38">
        <f t="shared" si="18"/>
        <v>8</v>
      </c>
      <c r="E38">
        <f t="shared" si="18"/>
        <v>9</v>
      </c>
      <c r="F38">
        <f t="shared" si="18"/>
        <v>10</v>
      </c>
      <c r="G38">
        <f t="shared" si="18"/>
        <v>10</v>
      </c>
      <c r="H38">
        <f t="shared" si="18"/>
        <v>9</v>
      </c>
      <c r="I38">
        <f t="shared" si="18"/>
        <v>9</v>
      </c>
      <c r="J38">
        <f t="shared" si="18"/>
        <v>8</v>
      </c>
      <c r="K38">
        <f t="shared" si="18"/>
        <v>8</v>
      </c>
      <c r="L38">
        <f t="shared" si="18"/>
        <v>8</v>
      </c>
      <c r="M38">
        <f t="shared" si="18"/>
        <v>9</v>
      </c>
      <c r="N38">
        <f t="shared" si="18"/>
        <v>9</v>
      </c>
      <c r="O38">
        <f t="shared" si="18"/>
        <v>10</v>
      </c>
      <c r="P38">
        <f t="shared" si="18"/>
        <v>10</v>
      </c>
      <c r="Q38">
        <f t="shared" si="18"/>
        <v>10</v>
      </c>
      <c r="R38">
        <f t="shared" si="18"/>
        <v>10</v>
      </c>
      <c r="S38">
        <f t="shared" si="18"/>
        <v>10</v>
      </c>
      <c r="T38">
        <f t="shared" si="18"/>
        <v>10</v>
      </c>
      <c r="U38">
        <f t="shared" si="18"/>
        <v>10</v>
      </c>
      <c r="V38">
        <f t="shared" si="18"/>
        <v>10</v>
      </c>
      <c r="W38">
        <f t="shared" si="18"/>
        <v>10</v>
      </c>
      <c r="X38">
        <f t="shared" si="18"/>
        <v>10</v>
      </c>
      <c r="Y38">
        <f t="shared" si="18"/>
        <v>10</v>
      </c>
      <c r="Z38">
        <f t="shared" si="18"/>
        <v>10</v>
      </c>
      <c r="AA38">
        <f t="shared" si="18"/>
        <v>10</v>
      </c>
      <c r="AB38">
        <f t="shared" si="18"/>
        <v>11</v>
      </c>
      <c r="AC38">
        <f t="shared" si="18"/>
        <v>11</v>
      </c>
      <c r="AD38">
        <f t="shared" si="18"/>
        <v>10</v>
      </c>
      <c r="AE38">
        <f t="shared" si="18"/>
        <v>10</v>
      </c>
      <c r="AF38">
        <f t="shared" si="18"/>
        <v>9</v>
      </c>
      <c r="AG38">
        <f t="shared" si="18"/>
        <v>9</v>
      </c>
      <c r="AH38">
        <f t="shared" si="18"/>
        <v>9</v>
      </c>
      <c r="AI38">
        <f t="shared" si="18"/>
        <v>9</v>
      </c>
      <c r="AJ38">
        <f t="shared" si="18"/>
        <v>9</v>
      </c>
      <c r="AK38">
        <f t="shared" si="18"/>
        <v>9</v>
      </c>
      <c r="AL38">
        <f t="shared" si="18"/>
        <v>9</v>
      </c>
      <c r="AM38">
        <f t="shared" si="18"/>
        <v>9</v>
      </c>
      <c r="AN38">
        <f t="shared" si="18"/>
        <v>9</v>
      </c>
      <c r="AO38">
        <f t="shared" si="18"/>
        <v>9</v>
      </c>
      <c r="AP38">
        <f t="shared" si="18"/>
        <v>9</v>
      </c>
      <c r="AQ38">
        <f t="shared" si="18"/>
        <v>9</v>
      </c>
      <c r="AR38">
        <f t="shared" si="18"/>
        <v>9</v>
      </c>
      <c r="AS38">
        <f t="shared" si="18"/>
        <v>9</v>
      </c>
      <c r="AT38">
        <f t="shared" si="18"/>
        <v>9</v>
      </c>
      <c r="AU38">
        <f t="shared" si="18"/>
        <v>9</v>
      </c>
      <c r="AV38">
        <f t="shared" si="18"/>
        <v>9</v>
      </c>
      <c r="AW38">
        <f t="shared" si="18"/>
        <v>9</v>
      </c>
      <c r="AX38">
        <f t="shared" si="4"/>
        <v>9</v>
      </c>
      <c r="AY38">
        <f t="shared" si="4"/>
        <v>2</v>
      </c>
      <c r="AZ38">
        <f t="shared" si="4"/>
        <v>2</v>
      </c>
      <c r="BA38">
        <f t="shared" si="4"/>
        <v>2</v>
      </c>
      <c r="BB38">
        <f>RANK(BB17,BB$2:BB$20,0)</f>
        <v>2</v>
      </c>
    </row>
    <row r="39" spans="1:54" ht="12.75">
      <c r="A39">
        <v>2004</v>
      </c>
      <c r="B39">
        <f aca="true" t="shared" si="19" ref="B39:AW39">RANK(B18,B$2:B$20,0)</f>
        <v>10</v>
      </c>
      <c r="C39">
        <f t="shared" si="19"/>
        <v>13</v>
      </c>
      <c r="D39">
        <f t="shared" si="19"/>
        <v>12</v>
      </c>
      <c r="E39">
        <f t="shared" si="19"/>
        <v>12</v>
      </c>
      <c r="F39">
        <f t="shared" si="19"/>
        <v>11</v>
      </c>
      <c r="G39">
        <f t="shared" si="19"/>
        <v>11</v>
      </c>
      <c r="H39">
        <f t="shared" si="19"/>
        <v>11</v>
      </c>
      <c r="I39">
        <f t="shared" si="19"/>
        <v>11</v>
      </c>
      <c r="J39">
        <f t="shared" si="19"/>
        <v>10</v>
      </c>
      <c r="K39">
        <f t="shared" si="19"/>
        <v>11</v>
      </c>
      <c r="L39">
        <f t="shared" si="19"/>
        <v>11</v>
      </c>
      <c r="M39">
        <f t="shared" si="19"/>
        <v>11</v>
      </c>
      <c r="N39">
        <f t="shared" si="19"/>
        <v>12</v>
      </c>
      <c r="O39">
        <f t="shared" si="19"/>
        <v>12</v>
      </c>
      <c r="P39">
        <f t="shared" si="19"/>
        <v>12</v>
      </c>
      <c r="Q39">
        <f t="shared" si="19"/>
        <v>12</v>
      </c>
      <c r="R39">
        <f t="shared" si="19"/>
        <v>12</v>
      </c>
      <c r="S39">
        <f t="shared" si="19"/>
        <v>12</v>
      </c>
      <c r="T39">
        <f t="shared" si="19"/>
        <v>12</v>
      </c>
      <c r="U39">
        <f t="shared" si="19"/>
        <v>12</v>
      </c>
      <c r="V39">
        <f t="shared" si="19"/>
        <v>12</v>
      </c>
      <c r="W39">
        <f t="shared" si="19"/>
        <v>12</v>
      </c>
      <c r="X39">
        <f t="shared" si="19"/>
        <v>12</v>
      </c>
      <c r="Y39">
        <f t="shared" si="19"/>
        <v>12</v>
      </c>
      <c r="Z39">
        <f t="shared" si="19"/>
        <v>12</v>
      </c>
      <c r="AA39">
        <f t="shared" si="19"/>
        <v>12</v>
      </c>
      <c r="AB39">
        <f t="shared" si="19"/>
        <v>12</v>
      </c>
      <c r="AC39">
        <f t="shared" si="19"/>
        <v>12</v>
      </c>
      <c r="AD39">
        <f t="shared" si="19"/>
        <v>12</v>
      </c>
      <c r="AE39">
        <f t="shared" si="19"/>
        <v>12</v>
      </c>
      <c r="AF39">
        <f t="shared" si="19"/>
        <v>12</v>
      </c>
      <c r="AG39">
        <f t="shared" si="19"/>
        <v>12</v>
      </c>
      <c r="AH39">
        <f t="shared" si="19"/>
        <v>12</v>
      </c>
      <c r="AI39">
        <f t="shared" si="19"/>
        <v>12</v>
      </c>
      <c r="AJ39">
        <f t="shared" si="19"/>
        <v>12</v>
      </c>
      <c r="AK39">
        <f t="shared" si="19"/>
        <v>12</v>
      </c>
      <c r="AL39">
        <f t="shared" si="19"/>
        <v>12</v>
      </c>
      <c r="AM39">
        <f t="shared" si="19"/>
        <v>12</v>
      </c>
      <c r="AN39">
        <f t="shared" si="19"/>
        <v>12</v>
      </c>
      <c r="AO39">
        <f t="shared" si="19"/>
        <v>12</v>
      </c>
      <c r="AP39">
        <f t="shared" si="19"/>
        <v>12</v>
      </c>
      <c r="AQ39">
        <f t="shared" si="19"/>
        <v>12</v>
      </c>
      <c r="AR39">
        <f t="shared" si="19"/>
        <v>12</v>
      </c>
      <c r="AS39">
        <f t="shared" si="19"/>
        <v>12</v>
      </c>
      <c r="AT39">
        <f t="shared" si="19"/>
        <v>12</v>
      </c>
      <c r="AU39">
        <f t="shared" si="19"/>
        <v>12</v>
      </c>
      <c r="AV39">
        <f t="shared" si="19"/>
        <v>12</v>
      </c>
      <c r="AW39">
        <f t="shared" si="19"/>
        <v>12</v>
      </c>
      <c r="AX39">
        <f t="shared" si="4"/>
        <v>11</v>
      </c>
      <c r="AY39">
        <f t="shared" si="4"/>
        <v>2</v>
      </c>
      <c r="AZ39">
        <f t="shared" si="4"/>
        <v>2</v>
      </c>
      <c r="BA39">
        <f t="shared" si="4"/>
        <v>2</v>
      </c>
      <c r="BB39">
        <f>RANK(BB18,BB$2:BB$20,0)</f>
        <v>2</v>
      </c>
    </row>
    <row r="40" spans="1:54" ht="12.75">
      <c r="A40">
        <v>2003</v>
      </c>
      <c r="B40">
        <f aca="true" t="shared" si="20" ref="B40:AW40">RANK(B19,B$2:B$20,0)</f>
        <v>11</v>
      </c>
      <c r="C40">
        <f t="shared" si="20"/>
        <v>11</v>
      </c>
      <c r="D40">
        <f t="shared" si="20"/>
        <v>15</v>
      </c>
      <c r="E40">
        <f t="shared" si="20"/>
        <v>18</v>
      </c>
      <c r="F40">
        <f t="shared" si="20"/>
        <v>14</v>
      </c>
      <c r="G40">
        <f t="shared" si="20"/>
        <v>13</v>
      </c>
      <c r="H40">
        <f t="shared" si="20"/>
        <v>12</v>
      </c>
      <c r="I40">
        <f t="shared" si="20"/>
        <v>12</v>
      </c>
      <c r="J40">
        <f t="shared" si="20"/>
        <v>12</v>
      </c>
      <c r="K40">
        <f t="shared" si="20"/>
        <v>13</v>
      </c>
      <c r="L40">
        <f t="shared" si="20"/>
        <v>13</v>
      </c>
      <c r="M40">
        <f t="shared" si="20"/>
        <v>12</v>
      </c>
      <c r="N40">
        <f t="shared" si="20"/>
        <v>11</v>
      </c>
      <c r="O40">
        <f t="shared" si="20"/>
        <v>11</v>
      </c>
      <c r="P40">
        <f t="shared" si="20"/>
        <v>11</v>
      </c>
      <c r="Q40">
        <f t="shared" si="20"/>
        <v>11</v>
      </c>
      <c r="R40">
        <f t="shared" si="20"/>
        <v>11</v>
      </c>
      <c r="S40">
        <f t="shared" si="20"/>
        <v>11</v>
      </c>
      <c r="T40">
        <f t="shared" si="20"/>
        <v>11</v>
      </c>
      <c r="U40">
        <f t="shared" si="20"/>
        <v>11</v>
      </c>
      <c r="V40">
        <f t="shared" si="20"/>
        <v>11</v>
      </c>
      <c r="W40">
        <f t="shared" si="20"/>
        <v>11</v>
      </c>
      <c r="X40">
        <f t="shared" si="20"/>
        <v>11</v>
      </c>
      <c r="Y40">
        <f t="shared" si="20"/>
        <v>11</v>
      </c>
      <c r="Z40">
        <f t="shared" si="20"/>
        <v>11</v>
      </c>
      <c r="AA40">
        <f t="shared" si="20"/>
        <v>11</v>
      </c>
      <c r="AB40">
        <f t="shared" si="20"/>
        <v>10</v>
      </c>
      <c r="AC40">
        <f t="shared" si="20"/>
        <v>10</v>
      </c>
      <c r="AD40">
        <f t="shared" si="20"/>
        <v>11</v>
      </c>
      <c r="AE40">
        <f t="shared" si="20"/>
        <v>11</v>
      </c>
      <c r="AF40">
        <f t="shared" si="20"/>
        <v>11</v>
      </c>
      <c r="AG40">
        <f t="shared" si="20"/>
        <v>11</v>
      </c>
      <c r="AH40">
        <f t="shared" si="20"/>
        <v>11</v>
      </c>
      <c r="AI40">
        <f t="shared" si="20"/>
        <v>11</v>
      </c>
      <c r="AJ40">
        <f t="shared" si="20"/>
        <v>10</v>
      </c>
      <c r="AK40">
        <f t="shared" si="20"/>
        <v>10</v>
      </c>
      <c r="AL40">
        <f t="shared" si="20"/>
        <v>11</v>
      </c>
      <c r="AM40">
        <f t="shared" si="20"/>
        <v>11</v>
      </c>
      <c r="AN40">
        <f t="shared" si="20"/>
        <v>11</v>
      </c>
      <c r="AO40">
        <f t="shared" si="20"/>
        <v>11</v>
      </c>
      <c r="AP40">
        <f t="shared" si="20"/>
        <v>10</v>
      </c>
      <c r="AQ40">
        <f t="shared" si="20"/>
        <v>10</v>
      </c>
      <c r="AR40">
        <f t="shared" si="20"/>
        <v>10</v>
      </c>
      <c r="AS40">
        <f t="shared" si="20"/>
        <v>10</v>
      </c>
      <c r="AT40">
        <f t="shared" si="20"/>
        <v>10</v>
      </c>
      <c r="AU40">
        <f t="shared" si="20"/>
        <v>10</v>
      </c>
      <c r="AV40">
        <f t="shared" si="20"/>
        <v>10</v>
      </c>
      <c r="AW40">
        <f t="shared" si="20"/>
        <v>10</v>
      </c>
      <c r="AX40">
        <f t="shared" si="4"/>
        <v>10</v>
      </c>
      <c r="AY40">
        <f t="shared" si="4"/>
        <v>2</v>
      </c>
      <c r="AZ40">
        <f t="shared" si="4"/>
        <v>2</v>
      </c>
      <c r="BA40">
        <f t="shared" si="4"/>
        <v>2</v>
      </c>
      <c r="BB40">
        <f>RANK(BB19,BB$2:BB$20,0)</f>
        <v>2</v>
      </c>
    </row>
    <row r="42" spans="1:54" ht="12.75">
      <c r="A42" t="s">
        <v>43</v>
      </c>
      <c r="B42">
        <v>1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8</v>
      </c>
      <c r="J42">
        <v>9</v>
      </c>
      <c r="K42">
        <v>10</v>
      </c>
      <c r="L42">
        <v>11</v>
      </c>
      <c r="M42">
        <v>12</v>
      </c>
      <c r="N42">
        <v>13</v>
      </c>
      <c r="O42">
        <v>14</v>
      </c>
      <c r="P42">
        <v>15</v>
      </c>
      <c r="Q42">
        <v>16</v>
      </c>
      <c r="R42">
        <v>17</v>
      </c>
      <c r="S42">
        <v>18</v>
      </c>
      <c r="T42">
        <v>19</v>
      </c>
      <c r="U42">
        <v>20</v>
      </c>
      <c r="V42">
        <v>21</v>
      </c>
      <c r="W42">
        <v>22</v>
      </c>
      <c r="X42">
        <v>23</v>
      </c>
      <c r="Y42">
        <v>24</v>
      </c>
      <c r="Z42">
        <v>25</v>
      </c>
      <c r="AA42">
        <v>26</v>
      </c>
      <c r="AB42">
        <v>27</v>
      </c>
      <c r="AC42">
        <v>28</v>
      </c>
      <c r="AD42">
        <v>29</v>
      </c>
      <c r="AE42">
        <v>30</v>
      </c>
      <c r="AF42">
        <v>31</v>
      </c>
      <c r="AG42">
        <v>32</v>
      </c>
      <c r="AH42">
        <v>33</v>
      </c>
      <c r="AI42">
        <v>34</v>
      </c>
      <c r="AJ42">
        <v>35</v>
      </c>
      <c r="AK42">
        <v>36</v>
      </c>
      <c r="AL42">
        <v>37</v>
      </c>
      <c r="AM42">
        <v>38</v>
      </c>
      <c r="AN42">
        <v>39</v>
      </c>
      <c r="AO42">
        <v>40</v>
      </c>
      <c r="AP42">
        <v>41</v>
      </c>
      <c r="AQ42">
        <v>42</v>
      </c>
      <c r="AR42">
        <v>43</v>
      </c>
      <c r="AS42">
        <v>44</v>
      </c>
      <c r="AT42">
        <v>45</v>
      </c>
      <c r="AU42">
        <v>46</v>
      </c>
      <c r="AV42">
        <v>47</v>
      </c>
      <c r="AW42">
        <v>48</v>
      </c>
      <c r="AX42">
        <v>49</v>
      </c>
      <c r="AY42">
        <v>50</v>
      </c>
      <c r="AZ42">
        <v>51</v>
      </c>
      <c r="BA42">
        <v>52</v>
      </c>
      <c r="BB42">
        <v>53</v>
      </c>
    </row>
    <row r="43" spans="1:54" ht="12.75">
      <c r="A43">
        <v>2018</v>
      </c>
      <c r="B43" s="47">
        <f aca="true" t="shared" si="21" ref="B43:Q44">B2-B$20</f>
        <v>-123.79999999999998</v>
      </c>
      <c r="C43" s="47">
        <f t="shared" si="21"/>
        <v>-187.4</v>
      </c>
      <c r="D43" s="47">
        <f t="shared" si="21"/>
        <v>-237.3</v>
      </c>
      <c r="E43" s="47">
        <f t="shared" si="21"/>
        <v>-323.6</v>
      </c>
      <c r="F43" s="47">
        <f t="shared" si="21"/>
        <v>-404.69999999999993</v>
      </c>
      <c r="G43" s="47">
        <f t="shared" si="21"/>
        <v>-488.29999999999995</v>
      </c>
      <c r="H43" s="47">
        <f t="shared" si="21"/>
        <v>-515.5</v>
      </c>
      <c r="I43" s="47">
        <f t="shared" si="21"/>
        <v>-577.5</v>
      </c>
      <c r="J43" s="47">
        <f t="shared" si="21"/>
        <v>-706.3999999999999</v>
      </c>
      <c r="K43" s="47">
        <f t="shared" si="21"/>
        <v>-766.2999999999997</v>
      </c>
      <c r="L43" s="47">
        <f t="shared" si="21"/>
        <v>-778.8999999999997</v>
      </c>
      <c r="M43" s="47">
        <f t="shared" si="21"/>
        <v>-877.5999999999997</v>
      </c>
      <c r="N43" s="47">
        <f t="shared" si="21"/>
        <v>-1008.1999999999996</v>
      </c>
      <c r="O43" s="47">
        <f t="shared" si="21"/>
        <v>-1108.1999999999998</v>
      </c>
      <c r="P43" s="47">
        <f t="shared" si="21"/>
        <v>-1182.1</v>
      </c>
      <c r="Q43" s="47">
        <f t="shared" si="21"/>
        <v>-1251.1</v>
      </c>
      <c r="R43" s="47">
        <f aca="true" t="shared" si="22" ref="R43:BA43">R2-R$20</f>
        <v>-1318</v>
      </c>
      <c r="S43" s="47">
        <f t="shared" si="22"/>
        <v>-1382.6</v>
      </c>
      <c r="T43" s="47">
        <f t="shared" si="22"/>
        <v>-1439.6999999999998</v>
      </c>
      <c r="U43" s="47">
        <f t="shared" si="22"/>
        <v>-1479.1</v>
      </c>
      <c r="V43" s="47">
        <f t="shared" si="22"/>
        <v>-1568.5999999999992</v>
      </c>
      <c r="W43" s="47">
        <f t="shared" si="22"/>
        <v>-1554.6999999999998</v>
      </c>
      <c r="X43" s="47">
        <f t="shared" si="22"/>
        <v>-1657.6999999999998</v>
      </c>
      <c r="Y43" s="47">
        <f t="shared" si="22"/>
        <v>-1710.2999999999993</v>
      </c>
      <c r="Z43" s="47">
        <f t="shared" si="22"/>
        <v>-1725.0999999999995</v>
      </c>
      <c r="AA43" s="47">
        <f t="shared" si="22"/>
        <v>-1818.5999999999995</v>
      </c>
      <c r="AB43" s="47">
        <f t="shared" si="22"/>
        <v>-1897.9999999999995</v>
      </c>
      <c r="AC43" s="47">
        <f t="shared" si="22"/>
        <v>-1999.7999999999993</v>
      </c>
      <c r="AD43" s="47">
        <f t="shared" si="22"/>
        <v>-2090.2999999999993</v>
      </c>
      <c r="AE43" s="47">
        <f t="shared" si="22"/>
        <v>-2175.899999999999</v>
      </c>
      <c r="AF43" s="47">
        <f t="shared" si="22"/>
        <v>-2254.999999999999</v>
      </c>
      <c r="AG43" s="47">
        <f t="shared" si="22"/>
        <v>-2343.999999999999</v>
      </c>
      <c r="AH43" s="47">
        <f t="shared" si="22"/>
        <v>-2400.999999999999</v>
      </c>
      <c r="AI43" s="47">
        <f t="shared" si="22"/>
        <v>-2452.399999999999</v>
      </c>
      <c r="AJ43" s="47">
        <f t="shared" si="22"/>
        <v>-2540.7999999999993</v>
      </c>
      <c r="AK43" s="47">
        <f t="shared" si="22"/>
        <v>-2605.7999999999993</v>
      </c>
      <c r="AL43" s="47">
        <f t="shared" si="22"/>
        <v>-2652.699999999999</v>
      </c>
      <c r="AM43" s="47">
        <f t="shared" si="22"/>
        <v>-2722.7999999999993</v>
      </c>
      <c r="AN43" s="47">
        <f t="shared" si="22"/>
        <v>-2808.299999999999</v>
      </c>
      <c r="AO43" s="47">
        <f t="shared" si="22"/>
        <v>-2888.4999999999986</v>
      </c>
      <c r="AP43" s="47">
        <f t="shared" si="22"/>
        <v>-2920.8999999999987</v>
      </c>
      <c r="AQ43" s="47">
        <f t="shared" si="22"/>
        <v>-3005.199999999999</v>
      </c>
      <c r="AR43" s="47">
        <f t="shared" si="22"/>
        <v>-3024.2999999999993</v>
      </c>
      <c r="AS43" s="47">
        <f t="shared" si="22"/>
        <v>-3084.199999999999</v>
      </c>
      <c r="AT43" s="47">
        <f t="shared" si="22"/>
        <v>-3129.8999999999987</v>
      </c>
      <c r="AU43" s="47">
        <f t="shared" si="22"/>
        <v>-3156.199999999999</v>
      </c>
      <c r="AV43" s="47">
        <f t="shared" si="22"/>
        <v>-3194.499999999999</v>
      </c>
      <c r="AW43" s="47">
        <f t="shared" si="22"/>
        <v>-3192.699999999999</v>
      </c>
      <c r="AX43" s="47">
        <f t="shared" si="22"/>
        <v>-3211.199999999999</v>
      </c>
      <c r="AY43" s="47">
        <f t="shared" si="22"/>
        <v>2161.7</v>
      </c>
      <c r="AZ43" s="47">
        <f t="shared" si="22"/>
        <v>2225.5</v>
      </c>
      <c r="BA43" s="47">
        <f t="shared" si="22"/>
        <v>2258.7</v>
      </c>
      <c r="BB43" s="47">
        <f aca="true" t="shared" si="23" ref="BB43:BB58">BB2-BB$20</f>
        <v>2278.5</v>
      </c>
    </row>
    <row r="44" spans="1:54" ht="12.75">
      <c r="A44">
        <v>2018</v>
      </c>
      <c r="B44" s="47">
        <f t="shared" si="21"/>
        <v>-148.79999999999998</v>
      </c>
      <c r="C44" s="47">
        <f t="shared" si="21"/>
        <v>-219.6</v>
      </c>
      <c r="D44" s="47">
        <f t="shared" si="21"/>
        <v>-250.79999999999998</v>
      </c>
      <c r="E44" s="47">
        <f t="shared" si="21"/>
        <v>-344.79999999999995</v>
      </c>
      <c r="F44" s="47">
        <f t="shared" si="21"/>
        <v>-440.8999999999999</v>
      </c>
      <c r="G44" s="47">
        <f t="shared" si="21"/>
        <v>-533.6999999999999</v>
      </c>
      <c r="H44" s="47">
        <f t="shared" si="21"/>
        <v>-565.1999999999999</v>
      </c>
      <c r="I44" s="47">
        <f t="shared" si="21"/>
        <v>-646.6999999999999</v>
      </c>
      <c r="J44" s="47">
        <f t="shared" si="21"/>
        <v>-774.1999999999998</v>
      </c>
      <c r="K44" s="47">
        <f t="shared" si="21"/>
        <v>-801.7999999999998</v>
      </c>
      <c r="L44" s="47">
        <f t="shared" si="21"/>
        <v>-837.5999999999998</v>
      </c>
      <c r="M44" s="47">
        <f t="shared" si="21"/>
        <v>-911.7999999999997</v>
      </c>
      <c r="N44" s="47">
        <f t="shared" si="21"/>
        <v>-996.8999999999996</v>
      </c>
      <c r="O44" s="47">
        <f t="shared" si="21"/>
        <v>-1089.4999999999998</v>
      </c>
      <c r="P44" s="47">
        <f t="shared" si="21"/>
        <v>-1167.6000000000001</v>
      </c>
      <c r="Q44" s="47">
        <f t="shared" si="21"/>
        <v>-1266.3000000000002</v>
      </c>
      <c r="R44" s="47">
        <f aca="true" t="shared" si="24" ref="C44:BA49">R3-R$20</f>
        <v>-1340.0000000000002</v>
      </c>
      <c r="S44" s="47">
        <f t="shared" si="24"/>
        <v>-1392.3000000000002</v>
      </c>
      <c r="T44" s="47">
        <f t="shared" si="24"/>
        <v>-1456.4</v>
      </c>
      <c r="U44" s="47">
        <f t="shared" si="24"/>
        <v>-1491.1999999999998</v>
      </c>
      <c r="V44" s="47">
        <f t="shared" si="24"/>
        <v>-1569.5999999999995</v>
      </c>
      <c r="W44" s="47">
        <f t="shared" si="24"/>
        <v>-1568.1999999999998</v>
      </c>
      <c r="X44" s="47">
        <f t="shared" si="24"/>
        <v>-1686.8999999999999</v>
      </c>
      <c r="Y44" s="47">
        <f t="shared" si="24"/>
        <v>-1742.5999999999995</v>
      </c>
      <c r="Z44" s="47">
        <f t="shared" si="24"/>
        <v>-1787.3999999999996</v>
      </c>
      <c r="AA44" s="47">
        <f t="shared" si="24"/>
        <v>-1899.5999999999995</v>
      </c>
      <c r="AB44" s="47">
        <f t="shared" si="24"/>
        <v>-1961.1999999999996</v>
      </c>
      <c r="AC44" s="47">
        <f t="shared" si="24"/>
        <v>-2064.8999999999996</v>
      </c>
      <c r="AD44" s="47">
        <f t="shared" si="24"/>
        <v>-2164.8999999999996</v>
      </c>
      <c r="AE44" s="47">
        <f t="shared" si="24"/>
        <v>-2243.2999999999993</v>
      </c>
      <c r="AF44" s="47">
        <f t="shared" si="24"/>
        <v>-2317.999999999999</v>
      </c>
      <c r="AG44" s="47">
        <f t="shared" si="24"/>
        <v>-2417.1999999999994</v>
      </c>
      <c r="AH44" s="47">
        <f t="shared" si="24"/>
        <v>-2475.7999999999993</v>
      </c>
      <c r="AI44" s="47">
        <f t="shared" si="24"/>
        <v>-2540.999999999999</v>
      </c>
      <c r="AJ44" s="47">
        <f t="shared" si="24"/>
        <v>-2612.5999999999995</v>
      </c>
      <c r="AK44" s="47">
        <f t="shared" si="24"/>
        <v>-2710.7999999999993</v>
      </c>
      <c r="AL44" s="47">
        <f t="shared" si="24"/>
        <v>-2745.699999999999</v>
      </c>
      <c r="AM44" s="47">
        <f t="shared" si="24"/>
        <v>-2831.899999999999</v>
      </c>
      <c r="AN44" s="47">
        <f t="shared" si="24"/>
        <v>-2906.3999999999987</v>
      </c>
      <c r="AO44" s="47">
        <f t="shared" si="24"/>
        <v>-2971.799999999999</v>
      </c>
      <c r="AP44" s="47">
        <f t="shared" si="24"/>
        <v>-2990.8999999999987</v>
      </c>
      <c r="AQ44" s="47">
        <f t="shared" si="24"/>
        <v>-3075.199999999999</v>
      </c>
      <c r="AR44" s="47">
        <f t="shared" si="24"/>
        <v>-3106.7999999999993</v>
      </c>
      <c r="AS44" s="47">
        <f t="shared" si="24"/>
        <v>-3184.099999999999</v>
      </c>
      <c r="AT44" s="47">
        <f t="shared" si="24"/>
        <v>-3225.7999999999993</v>
      </c>
      <c r="AU44" s="47">
        <f t="shared" si="24"/>
        <v>-3246.499999999999</v>
      </c>
      <c r="AV44" s="47">
        <f t="shared" si="24"/>
        <v>-3271.5999999999995</v>
      </c>
      <c r="AW44" s="47">
        <f t="shared" si="24"/>
        <v>-5255.999999999999</v>
      </c>
      <c r="AX44" s="47">
        <f t="shared" si="24"/>
        <v>-5327.699999999999</v>
      </c>
      <c r="AY44" s="47">
        <f t="shared" si="24"/>
        <v>0</v>
      </c>
      <c r="AZ44" s="47">
        <f t="shared" si="24"/>
        <v>0</v>
      </c>
      <c r="BA44" s="47">
        <f t="shared" si="24"/>
        <v>0</v>
      </c>
      <c r="BB44" s="47">
        <f t="shared" si="23"/>
        <v>0</v>
      </c>
    </row>
    <row r="45" spans="1:54" ht="12.75">
      <c r="A45">
        <v>2018</v>
      </c>
      <c r="B45" s="47">
        <f aca="true" t="shared" si="25" ref="B45:B60">B4-B$20</f>
        <v>-111.19999999999999</v>
      </c>
      <c r="C45" s="47">
        <f t="shared" si="24"/>
        <v>-178.2</v>
      </c>
      <c r="D45" s="47">
        <f t="shared" si="24"/>
        <v>-212.2</v>
      </c>
      <c r="E45" s="47">
        <f t="shared" si="24"/>
        <v>-291</v>
      </c>
      <c r="F45" s="47">
        <f t="shared" si="24"/>
        <v>-387.2999999999999</v>
      </c>
      <c r="G45" s="47">
        <f t="shared" si="24"/>
        <v>-486.7999999999999</v>
      </c>
      <c r="H45" s="47">
        <f t="shared" si="24"/>
        <v>-562.6999999999998</v>
      </c>
      <c r="I45" s="47">
        <f t="shared" si="24"/>
        <v>-639.5999999999999</v>
      </c>
      <c r="J45" s="47">
        <f t="shared" si="24"/>
        <v>-777.4999999999998</v>
      </c>
      <c r="K45" s="47">
        <f t="shared" si="24"/>
        <v>-842.3999999999996</v>
      </c>
      <c r="L45" s="47">
        <f t="shared" si="24"/>
        <v>-876.9999999999997</v>
      </c>
      <c r="M45" s="47">
        <f t="shared" si="24"/>
        <v>-935.2999999999996</v>
      </c>
      <c r="N45" s="47">
        <f t="shared" si="24"/>
        <v>-1051.7999999999995</v>
      </c>
      <c r="O45" s="47">
        <f t="shared" si="24"/>
        <v>-1136.1999999999996</v>
      </c>
      <c r="P45" s="47">
        <f t="shared" si="24"/>
        <v>-1191.1999999999998</v>
      </c>
      <c r="Q45" s="47">
        <f t="shared" si="24"/>
        <v>-1273.1999999999998</v>
      </c>
      <c r="R45" s="47">
        <f t="shared" si="24"/>
        <v>-1341.6999999999998</v>
      </c>
      <c r="S45" s="47">
        <f t="shared" si="24"/>
        <v>-1394</v>
      </c>
      <c r="T45" s="47">
        <f t="shared" si="24"/>
        <v>-1447.8999999999996</v>
      </c>
      <c r="U45" s="47">
        <f t="shared" si="24"/>
        <v>-1472.8999999999996</v>
      </c>
      <c r="V45" s="47">
        <f t="shared" si="24"/>
        <v>-1531.999999999999</v>
      </c>
      <c r="W45" s="47">
        <f t="shared" si="24"/>
        <v>-1515.5999999999995</v>
      </c>
      <c r="X45" s="47">
        <f t="shared" si="24"/>
        <v>-1628.6999999999994</v>
      </c>
      <c r="Y45" s="47">
        <f t="shared" si="24"/>
        <v>-1679.2999999999988</v>
      </c>
      <c r="Z45" s="47">
        <f t="shared" si="24"/>
        <v>-1708.299999999999</v>
      </c>
      <c r="AA45" s="47">
        <f t="shared" si="24"/>
        <v>-1763.299999999999</v>
      </c>
      <c r="AB45" s="47">
        <f t="shared" si="24"/>
        <v>-1833.1999999999991</v>
      </c>
      <c r="AC45" s="47">
        <f t="shared" si="24"/>
        <v>-1949.399999999999</v>
      </c>
      <c r="AD45" s="47">
        <f t="shared" si="24"/>
        <v>-2063.3999999999987</v>
      </c>
      <c r="AE45" s="47">
        <f t="shared" si="24"/>
        <v>-2158.0999999999985</v>
      </c>
      <c r="AF45" s="47">
        <f t="shared" si="24"/>
        <v>-2249.999999999999</v>
      </c>
      <c r="AG45" s="47">
        <f t="shared" si="24"/>
        <v>-2359.0999999999985</v>
      </c>
      <c r="AH45" s="47">
        <f t="shared" si="24"/>
        <v>-2400.799999999999</v>
      </c>
      <c r="AI45" s="47">
        <f t="shared" si="24"/>
        <v>-2440.9999999999986</v>
      </c>
      <c r="AJ45" s="47">
        <f t="shared" si="24"/>
        <v>-2478.9999999999986</v>
      </c>
      <c r="AK45" s="47">
        <f t="shared" si="24"/>
        <v>-2525.5999999999985</v>
      </c>
      <c r="AL45" s="47">
        <f t="shared" si="24"/>
        <v>-2547.2999999999984</v>
      </c>
      <c r="AM45" s="47">
        <f t="shared" si="24"/>
        <v>-2649.3999999999987</v>
      </c>
      <c r="AN45" s="47">
        <f t="shared" si="24"/>
        <v>-2744.699999999998</v>
      </c>
      <c r="AO45" s="47">
        <f t="shared" si="24"/>
        <v>-2801.899999999998</v>
      </c>
      <c r="AP45" s="47">
        <f t="shared" si="24"/>
        <v>-2823.7999999999984</v>
      </c>
      <c r="AQ45" s="47">
        <f t="shared" si="24"/>
        <v>-2922.899999999998</v>
      </c>
      <c r="AR45" s="47">
        <f t="shared" si="24"/>
        <v>-2932.7999999999984</v>
      </c>
      <c r="AS45" s="47">
        <f t="shared" si="24"/>
        <v>-3012.099999999998</v>
      </c>
      <c r="AT45" s="47">
        <f t="shared" si="24"/>
        <v>-3088.3999999999983</v>
      </c>
      <c r="AU45" s="47">
        <f t="shared" si="24"/>
        <v>-3141.699999999998</v>
      </c>
      <c r="AV45" s="47">
        <f t="shared" si="24"/>
        <v>-3188.7999999999984</v>
      </c>
      <c r="AW45" s="47">
        <f t="shared" si="24"/>
        <v>-3183.199999999998</v>
      </c>
      <c r="AX45" s="47">
        <f t="shared" si="24"/>
        <v>-5327.699999999999</v>
      </c>
      <c r="AY45" s="47">
        <f t="shared" si="24"/>
        <v>0</v>
      </c>
      <c r="AZ45" s="47">
        <f t="shared" si="24"/>
        <v>0</v>
      </c>
      <c r="BA45" s="47">
        <f t="shared" si="24"/>
        <v>0</v>
      </c>
      <c r="BB45" s="47">
        <f t="shared" si="23"/>
        <v>0</v>
      </c>
    </row>
    <row r="46" spans="1:54" ht="12.75">
      <c r="A46">
        <v>2017</v>
      </c>
      <c r="B46" s="47">
        <f t="shared" si="25"/>
        <v>-120.79999999999998</v>
      </c>
      <c r="C46" s="47">
        <f t="shared" si="24"/>
        <v>-203</v>
      </c>
      <c r="D46" s="47">
        <f t="shared" si="24"/>
        <v>-263.2</v>
      </c>
      <c r="E46" s="47">
        <f t="shared" si="24"/>
        <v>-361.4</v>
      </c>
      <c r="F46" s="47">
        <f t="shared" si="24"/>
        <v>-433.5999999999999</v>
      </c>
      <c r="G46" s="47">
        <f t="shared" si="24"/>
        <v>-530.5999999999999</v>
      </c>
      <c r="H46" s="47">
        <f t="shared" si="24"/>
        <v>-571.9999999999999</v>
      </c>
      <c r="I46" s="47">
        <f t="shared" si="24"/>
        <v>-646.1999999999998</v>
      </c>
      <c r="J46" s="47">
        <f t="shared" si="24"/>
        <v>-773.0999999999997</v>
      </c>
      <c r="K46" s="47">
        <f t="shared" si="24"/>
        <v>-840.0999999999997</v>
      </c>
      <c r="L46" s="47">
        <f t="shared" si="24"/>
        <v>-888.4999999999998</v>
      </c>
      <c r="M46" s="47">
        <f t="shared" si="24"/>
        <v>-927.3999999999996</v>
      </c>
      <c r="N46" s="47">
        <f t="shared" si="24"/>
        <v>-1041.6999999999996</v>
      </c>
      <c r="O46" s="47">
        <f t="shared" si="24"/>
        <v>-1126.0999999999997</v>
      </c>
      <c r="P46" s="47">
        <f t="shared" si="24"/>
        <v>-1202</v>
      </c>
      <c r="Q46" s="47">
        <f t="shared" si="24"/>
        <v>-1291.5</v>
      </c>
      <c r="R46" s="47">
        <f t="shared" si="24"/>
        <v>-1353.8</v>
      </c>
      <c r="S46" s="47">
        <f t="shared" si="24"/>
        <v>-1404.6</v>
      </c>
      <c r="T46" s="47">
        <f t="shared" si="24"/>
        <v>-1488.6999999999998</v>
      </c>
      <c r="U46" s="47">
        <f t="shared" si="24"/>
        <v>-1532.1999999999996</v>
      </c>
      <c r="V46" s="47">
        <f t="shared" si="24"/>
        <v>-1613.299999999999</v>
      </c>
      <c r="W46" s="47">
        <f t="shared" si="24"/>
        <v>-1629.6999999999996</v>
      </c>
      <c r="X46" s="47">
        <f t="shared" si="24"/>
        <v>-1755.1999999999994</v>
      </c>
      <c r="Y46" s="47">
        <f t="shared" si="24"/>
        <v>-1799.999999999999</v>
      </c>
      <c r="Z46" s="47">
        <f t="shared" si="24"/>
        <v>-1832.7999999999993</v>
      </c>
      <c r="AA46" s="47">
        <f t="shared" si="24"/>
        <v>-1908.8999999999992</v>
      </c>
      <c r="AB46" s="47">
        <f t="shared" si="24"/>
        <v>-1992.4999999999993</v>
      </c>
      <c r="AC46" s="47">
        <f t="shared" si="24"/>
        <v>-2059.2999999999993</v>
      </c>
      <c r="AD46" s="47">
        <f t="shared" si="24"/>
        <v>-2140.499999999999</v>
      </c>
      <c r="AE46" s="47">
        <f t="shared" si="24"/>
        <v>-2229.8999999999987</v>
      </c>
      <c r="AF46" s="47">
        <f t="shared" si="24"/>
        <v>-2327.2999999999993</v>
      </c>
      <c r="AG46" s="47">
        <f t="shared" si="24"/>
        <v>-2445.999999999999</v>
      </c>
      <c r="AH46" s="47">
        <f t="shared" si="24"/>
        <v>-2507.7999999999993</v>
      </c>
      <c r="AI46" s="47">
        <f t="shared" si="24"/>
        <v>-2559.999999999999</v>
      </c>
      <c r="AJ46" s="47">
        <f t="shared" si="24"/>
        <v>-2606.999999999999</v>
      </c>
      <c r="AK46" s="47">
        <f t="shared" si="24"/>
        <v>-2699.199999999999</v>
      </c>
      <c r="AL46" s="47">
        <f t="shared" si="24"/>
        <v>-2734.699999999999</v>
      </c>
      <c r="AM46" s="47">
        <f t="shared" si="24"/>
        <v>-2802.0999999999985</v>
      </c>
      <c r="AN46" s="47">
        <f t="shared" si="24"/>
        <v>-2871.0999999999985</v>
      </c>
      <c r="AO46" s="47">
        <f t="shared" si="24"/>
        <v>-2946.0999999999985</v>
      </c>
      <c r="AP46" s="47">
        <f t="shared" si="24"/>
        <v>-2975.6999999999985</v>
      </c>
      <c r="AQ46" s="47">
        <f t="shared" si="24"/>
        <v>-3070.499999999998</v>
      </c>
      <c r="AR46" s="47">
        <f t="shared" si="24"/>
        <v>-3107.199999999999</v>
      </c>
      <c r="AS46" s="47">
        <f t="shared" si="24"/>
        <v>-3182.499999999998</v>
      </c>
      <c r="AT46" s="47">
        <f t="shared" si="24"/>
        <v>-3237.3999999999987</v>
      </c>
      <c r="AU46" s="47">
        <f t="shared" si="24"/>
        <v>-3290.499999999998</v>
      </c>
      <c r="AV46" s="47">
        <f t="shared" si="24"/>
        <v>-3336.799999999999</v>
      </c>
      <c r="AW46" s="47">
        <f t="shared" si="24"/>
        <v>-3332.2999999999984</v>
      </c>
      <c r="AX46" s="47">
        <f t="shared" si="24"/>
        <v>-3337.599999999998</v>
      </c>
      <c r="AY46" s="47">
        <f t="shared" si="24"/>
        <v>0</v>
      </c>
      <c r="AZ46" s="47">
        <f t="shared" si="24"/>
        <v>0</v>
      </c>
      <c r="BA46" s="47">
        <f t="shared" si="24"/>
        <v>0</v>
      </c>
      <c r="BB46" s="47">
        <f t="shared" si="23"/>
        <v>0</v>
      </c>
    </row>
    <row r="47" spans="1:54" ht="12.75">
      <c r="A47">
        <v>2016</v>
      </c>
      <c r="B47" s="47">
        <f t="shared" si="25"/>
        <v>-137.29999999999998</v>
      </c>
      <c r="C47" s="47">
        <f t="shared" si="24"/>
        <v>-225.3</v>
      </c>
      <c r="D47" s="47">
        <f t="shared" si="24"/>
        <v>-269.9</v>
      </c>
      <c r="E47" s="47">
        <f t="shared" si="24"/>
        <v>-328.09999999999997</v>
      </c>
      <c r="F47" s="47">
        <f t="shared" si="24"/>
        <v>-426.69999999999993</v>
      </c>
      <c r="G47" s="47">
        <f t="shared" si="24"/>
        <v>-525.4999999999999</v>
      </c>
      <c r="H47" s="47">
        <f t="shared" si="24"/>
        <v>-549.3999999999999</v>
      </c>
      <c r="I47" s="47">
        <f t="shared" si="24"/>
        <v>-603.5999999999999</v>
      </c>
      <c r="J47" s="47">
        <f t="shared" si="24"/>
        <v>-710.6999999999997</v>
      </c>
      <c r="K47" s="47">
        <f t="shared" si="24"/>
        <v>-750.6999999999997</v>
      </c>
      <c r="L47" s="47">
        <f t="shared" si="24"/>
        <v>-786.4999999999997</v>
      </c>
      <c r="M47" s="47">
        <f t="shared" si="24"/>
        <v>-877.9999999999995</v>
      </c>
      <c r="N47" s="47">
        <f t="shared" si="24"/>
        <v>-971.9999999999995</v>
      </c>
      <c r="O47" s="47">
        <f t="shared" si="24"/>
        <v>-1029.1999999999996</v>
      </c>
      <c r="P47" s="47">
        <f t="shared" si="24"/>
        <v>-1094.3999999999999</v>
      </c>
      <c r="Q47" s="47">
        <f t="shared" si="24"/>
        <v>-1179.1</v>
      </c>
      <c r="R47" s="47">
        <f t="shared" si="24"/>
        <v>-1260</v>
      </c>
      <c r="S47" s="47">
        <f t="shared" si="24"/>
        <v>-1337.5</v>
      </c>
      <c r="T47" s="47">
        <f t="shared" si="24"/>
        <v>-1400.8999999999996</v>
      </c>
      <c r="U47" s="47">
        <f t="shared" si="24"/>
        <v>-1445.8999999999996</v>
      </c>
      <c r="V47" s="47">
        <f t="shared" si="24"/>
        <v>-1500.899999999999</v>
      </c>
      <c r="W47" s="47">
        <f t="shared" si="24"/>
        <v>-1534.2999999999995</v>
      </c>
      <c r="X47" s="47">
        <f t="shared" si="24"/>
        <v>-1651.3999999999994</v>
      </c>
      <c r="Y47" s="47">
        <f t="shared" si="24"/>
        <v>-1725.699999999999</v>
      </c>
      <c r="Z47" s="47">
        <f t="shared" si="24"/>
        <v>-1746.499999999999</v>
      </c>
      <c r="AA47" s="47">
        <f t="shared" si="24"/>
        <v>-1854.8999999999992</v>
      </c>
      <c r="AB47" s="47">
        <f t="shared" si="24"/>
        <v>-1924.2999999999993</v>
      </c>
      <c r="AC47" s="47">
        <f t="shared" si="24"/>
        <v>-2035.099999999999</v>
      </c>
      <c r="AD47" s="47">
        <f t="shared" si="24"/>
        <v>-2100.599999999999</v>
      </c>
      <c r="AE47" s="47">
        <f t="shared" si="24"/>
        <v>-2197.199999999999</v>
      </c>
      <c r="AF47" s="47">
        <f t="shared" si="24"/>
        <v>-2312.999999999999</v>
      </c>
      <c r="AG47" s="47">
        <f t="shared" si="24"/>
        <v>-2444.999999999999</v>
      </c>
      <c r="AH47" s="47">
        <f t="shared" si="24"/>
        <v>-2506.699999999999</v>
      </c>
      <c r="AI47" s="47">
        <f t="shared" si="24"/>
        <v>-2567.2999999999993</v>
      </c>
      <c r="AJ47" s="47">
        <f t="shared" si="24"/>
        <v>-2619.399999999999</v>
      </c>
      <c r="AK47" s="47">
        <f t="shared" si="24"/>
        <v>-2670.199999999999</v>
      </c>
      <c r="AL47" s="47">
        <f t="shared" si="24"/>
        <v>-2697.099999999999</v>
      </c>
      <c r="AM47" s="47">
        <f t="shared" si="24"/>
        <v>-2801.2999999999993</v>
      </c>
      <c r="AN47" s="47">
        <f t="shared" si="24"/>
        <v>-2894.199999999999</v>
      </c>
      <c r="AO47" s="47">
        <f t="shared" si="24"/>
        <v>-2957.0999999999985</v>
      </c>
      <c r="AP47" s="47">
        <f t="shared" si="24"/>
        <v>-2988.3999999999987</v>
      </c>
      <c r="AQ47" s="47">
        <f t="shared" si="24"/>
        <v>-3065.3999999999987</v>
      </c>
      <c r="AR47" s="47">
        <f t="shared" si="24"/>
        <v>-3100.499999999999</v>
      </c>
      <c r="AS47" s="47">
        <f t="shared" si="24"/>
        <v>-3173.7999999999993</v>
      </c>
      <c r="AT47" s="47">
        <f t="shared" si="24"/>
        <v>-3224.2999999999993</v>
      </c>
      <c r="AU47" s="47">
        <f t="shared" si="24"/>
        <v>-3253.2999999999993</v>
      </c>
      <c r="AV47" s="47">
        <f t="shared" si="24"/>
        <v>-3333.2</v>
      </c>
      <c r="AW47" s="47">
        <f t="shared" si="24"/>
        <v>-3308.399999999999</v>
      </c>
      <c r="AX47" s="47">
        <f t="shared" si="24"/>
        <v>-3329.099999999999</v>
      </c>
      <c r="AY47" s="47">
        <f t="shared" si="24"/>
        <v>0</v>
      </c>
      <c r="AZ47" s="47">
        <f t="shared" si="24"/>
        <v>0</v>
      </c>
      <c r="BA47" s="47">
        <f t="shared" si="24"/>
        <v>0</v>
      </c>
      <c r="BB47" s="47">
        <f t="shared" si="23"/>
        <v>0</v>
      </c>
    </row>
    <row r="48" spans="1:54" ht="12.75">
      <c r="A48">
        <v>2015</v>
      </c>
      <c r="B48" s="47">
        <f t="shared" si="25"/>
        <v>-98.89999999999998</v>
      </c>
      <c r="C48" s="47">
        <f t="shared" si="24"/>
        <v>-162</v>
      </c>
      <c r="D48" s="47">
        <f t="shared" si="24"/>
        <v>-191.79999999999998</v>
      </c>
      <c r="E48" s="47">
        <f t="shared" si="24"/>
        <v>-271.2</v>
      </c>
      <c r="F48" s="47">
        <f t="shared" si="24"/>
        <v>-345.99999999999994</v>
      </c>
      <c r="G48" s="47">
        <f t="shared" si="24"/>
        <v>-437.0999999999999</v>
      </c>
      <c r="H48" s="47">
        <f t="shared" si="24"/>
        <v>-460.2999999999999</v>
      </c>
      <c r="I48" s="47">
        <f t="shared" si="24"/>
        <v>-515.5999999999999</v>
      </c>
      <c r="J48" s="47">
        <f t="shared" si="24"/>
        <v>-641.2999999999997</v>
      </c>
      <c r="K48" s="47">
        <f t="shared" si="24"/>
        <v>-678.7999999999997</v>
      </c>
      <c r="L48" s="47">
        <f t="shared" si="24"/>
        <v>-689.0999999999997</v>
      </c>
      <c r="M48" s="47">
        <f t="shared" si="24"/>
        <v>-737.3999999999996</v>
      </c>
      <c r="N48" s="47">
        <f t="shared" si="24"/>
        <v>-836.3999999999996</v>
      </c>
      <c r="O48" s="47">
        <f t="shared" si="24"/>
        <v>-920.5999999999997</v>
      </c>
      <c r="P48" s="47">
        <f t="shared" si="24"/>
        <v>-966.2</v>
      </c>
      <c r="Q48" s="47">
        <f t="shared" si="24"/>
        <v>-1040.1</v>
      </c>
      <c r="R48" s="47">
        <f t="shared" si="24"/>
        <v>-1111</v>
      </c>
      <c r="S48" s="47">
        <f t="shared" si="24"/>
        <v>-1152.7</v>
      </c>
      <c r="T48" s="47">
        <f t="shared" si="24"/>
        <v>-1205.5</v>
      </c>
      <c r="U48" s="47">
        <f t="shared" si="24"/>
        <v>-1253.1999999999998</v>
      </c>
      <c r="V48" s="47">
        <f t="shared" si="24"/>
        <v>-1340.1999999999994</v>
      </c>
      <c r="W48" s="47">
        <f t="shared" si="24"/>
        <v>-1371.3999999999999</v>
      </c>
      <c r="X48" s="47">
        <f t="shared" si="24"/>
        <v>-1480.1999999999998</v>
      </c>
      <c r="Y48" s="47">
        <f t="shared" si="24"/>
        <v>-1546.4999999999993</v>
      </c>
      <c r="Z48" s="47">
        <f t="shared" si="24"/>
        <v>-1593.8999999999994</v>
      </c>
      <c r="AA48" s="47">
        <f t="shared" si="24"/>
        <v>-1715.1999999999996</v>
      </c>
      <c r="AB48" s="47">
        <f t="shared" si="24"/>
        <v>-1830.5999999999997</v>
      </c>
      <c r="AC48" s="47">
        <f t="shared" si="24"/>
        <v>-1968.3999999999994</v>
      </c>
      <c r="AD48" s="47">
        <f t="shared" si="24"/>
        <v>-2073.3999999999996</v>
      </c>
      <c r="AE48" s="47">
        <f t="shared" si="24"/>
        <v>-2167.7999999999993</v>
      </c>
      <c r="AF48" s="47">
        <f t="shared" si="24"/>
        <v>-2250.3999999999996</v>
      </c>
      <c r="AG48" s="47">
        <f t="shared" si="24"/>
        <v>-2358.2999999999993</v>
      </c>
      <c r="AH48" s="47">
        <f t="shared" si="24"/>
        <v>-2405.0999999999995</v>
      </c>
      <c r="AI48" s="47">
        <f t="shared" si="24"/>
        <v>-2462.5999999999995</v>
      </c>
      <c r="AJ48" s="47">
        <f t="shared" si="24"/>
        <v>-2528.7999999999993</v>
      </c>
      <c r="AK48" s="47">
        <f t="shared" si="24"/>
        <v>-2610.8999999999996</v>
      </c>
      <c r="AL48" s="47">
        <f t="shared" si="24"/>
        <v>-2656.3999999999996</v>
      </c>
      <c r="AM48" s="47">
        <f t="shared" si="24"/>
        <v>-2749.7999999999993</v>
      </c>
      <c r="AN48" s="47">
        <f t="shared" si="24"/>
        <v>-2851.2999999999993</v>
      </c>
      <c r="AO48" s="47">
        <f t="shared" si="24"/>
        <v>-2918.2999999999993</v>
      </c>
      <c r="AP48" s="47">
        <f t="shared" si="24"/>
        <v>-2942.7999999999993</v>
      </c>
      <c r="AQ48" s="47">
        <f t="shared" si="24"/>
        <v>-3018.5999999999995</v>
      </c>
      <c r="AR48" s="47">
        <f t="shared" si="24"/>
        <v>-3052.4999999999995</v>
      </c>
      <c r="AS48" s="47">
        <f t="shared" si="24"/>
        <v>-3168.399999999999</v>
      </c>
      <c r="AT48" s="47">
        <f t="shared" si="24"/>
        <v>-3261.5999999999995</v>
      </c>
      <c r="AU48" s="47">
        <f t="shared" si="24"/>
        <v>-3316.6999999999994</v>
      </c>
      <c r="AV48" s="47">
        <f t="shared" si="24"/>
        <v>-3374.5</v>
      </c>
      <c r="AW48" s="47">
        <f t="shared" si="24"/>
        <v>-3422.8999999999996</v>
      </c>
      <c r="AX48" s="47">
        <f t="shared" si="24"/>
        <v>-3494.5999999999995</v>
      </c>
      <c r="AY48" s="47">
        <f t="shared" si="24"/>
        <v>0</v>
      </c>
      <c r="AZ48" s="47">
        <f t="shared" si="24"/>
        <v>0</v>
      </c>
      <c r="BA48" s="47">
        <f t="shared" si="24"/>
        <v>0</v>
      </c>
      <c r="BB48" s="47">
        <f t="shared" si="23"/>
        <v>0</v>
      </c>
    </row>
    <row r="49" spans="1:54" ht="12.75">
      <c r="A49">
        <v>2014</v>
      </c>
      <c r="B49" s="47">
        <f t="shared" si="25"/>
        <v>-97.89999999999998</v>
      </c>
      <c r="C49" s="47">
        <f t="shared" si="24"/>
        <v>-141.2</v>
      </c>
      <c r="D49" s="47">
        <f t="shared" si="24"/>
        <v>-146.89999999999998</v>
      </c>
      <c r="E49" s="47">
        <f t="shared" si="24"/>
        <v>-223.79999999999995</v>
      </c>
      <c r="F49" s="47">
        <f t="shared" si="24"/>
        <v>-310.9999999999999</v>
      </c>
      <c r="G49" s="47">
        <f t="shared" si="24"/>
        <v>-368.0999999999999</v>
      </c>
      <c r="H49" s="47">
        <f t="shared" si="24"/>
        <v>-408.1999999999999</v>
      </c>
      <c r="I49" s="47">
        <f t="shared" si="24"/>
        <v>-441.59999999999985</v>
      </c>
      <c r="J49" s="47">
        <f t="shared" si="24"/>
        <v>-539.5999999999997</v>
      </c>
      <c r="K49" s="47">
        <f t="shared" si="24"/>
        <v>-556.6999999999997</v>
      </c>
      <c r="L49" s="47">
        <f t="shared" si="24"/>
        <v>-563.0999999999997</v>
      </c>
      <c r="M49" s="47">
        <f t="shared" si="24"/>
        <v>-617.6999999999996</v>
      </c>
      <c r="N49" s="47">
        <f t="shared" si="24"/>
        <v>-697.2999999999995</v>
      </c>
      <c r="O49" s="47">
        <f t="shared" si="24"/>
        <v>-745.1999999999996</v>
      </c>
      <c r="P49" s="47">
        <f t="shared" si="24"/>
        <v>-785.8999999999999</v>
      </c>
      <c r="Q49" s="47">
        <f t="shared" si="24"/>
        <v>-853.0999999999999</v>
      </c>
      <c r="R49" s="47">
        <f aca="true" t="shared" si="26" ref="C49:BA54">R8-R$20</f>
        <v>-883.5</v>
      </c>
      <c r="S49" s="47">
        <f t="shared" si="26"/>
        <v>-937.9000000000001</v>
      </c>
      <c r="T49" s="47">
        <f t="shared" si="26"/>
        <v>-999.8</v>
      </c>
      <c r="U49" s="47">
        <f t="shared" si="26"/>
        <v>-1050.8999999999999</v>
      </c>
      <c r="V49" s="47">
        <f t="shared" si="26"/>
        <v>-1130.3999999999994</v>
      </c>
      <c r="W49" s="47">
        <f t="shared" si="26"/>
        <v>-1116.5</v>
      </c>
      <c r="X49" s="47">
        <f t="shared" si="26"/>
        <v>-1225.3</v>
      </c>
      <c r="Y49" s="47">
        <f t="shared" si="26"/>
        <v>-1309.8999999999994</v>
      </c>
      <c r="Z49" s="47">
        <f t="shared" si="26"/>
        <v>-1325.2999999999995</v>
      </c>
      <c r="AA49" s="47">
        <f t="shared" si="26"/>
        <v>-1424.5999999999997</v>
      </c>
      <c r="AB49" s="47">
        <f t="shared" si="26"/>
        <v>-1535.9999999999998</v>
      </c>
      <c r="AC49" s="47">
        <f t="shared" si="26"/>
        <v>-1623.2999999999995</v>
      </c>
      <c r="AD49" s="47">
        <f t="shared" si="26"/>
        <v>-1683.8999999999994</v>
      </c>
      <c r="AE49" s="47">
        <f t="shared" si="26"/>
        <v>-1745.5999999999992</v>
      </c>
      <c r="AF49" s="47">
        <f t="shared" si="26"/>
        <v>-1849.2999999999993</v>
      </c>
      <c r="AG49" s="47">
        <f t="shared" si="26"/>
        <v>-1926.0999999999992</v>
      </c>
      <c r="AH49" s="47">
        <f t="shared" si="26"/>
        <v>-1953.5999999999992</v>
      </c>
      <c r="AI49" s="47">
        <f t="shared" si="26"/>
        <v>-2007.299999999999</v>
      </c>
      <c r="AJ49" s="47">
        <f t="shared" si="26"/>
        <v>-2047.1999999999991</v>
      </c>
      <c r="AK49" s="47">
        <f t="shared" si="26"/>
        <v>-2084.499999999999</v>
      </c>
      <c r="AL49" s="47">
        <f t="shared" si="26"/>
        <v>-2101.3999999999987</v>
      </c>
      <c r="AM49" s="47">
        <f t="shared" si="26"/>
        <v>-2169.4999999999986</v>
      </c>
      <c r="AN49" s="47">
        <f t="shared" si="26"/>
        <v>-2242.8999999999983</v>
      </c>
      <c r="AO49" s="47">
        <f t="shared" si="26"/>
        <v>-2298.699999999998</v>
      </c>
      <c r="AP49" s="47">
        <f t="shared" si="26"/>
        <v>-2326.599999999998</v>
      </c>
      <c r="AQ49" s="47">
        <f t="shared" si="26"/>
        <v>-2395.599999999998</v>
      </c>
      <c r="AR49" s="47">
        <f t="shared" si="26"/>
        <v>-2410.6999999999985</v>
      </c>
      <c r="AS49" s="47">
        <f t="shared" si="26"/>
        <v>-2452.199999999998</v>
      </c>
      <c r="AT49" s="47">
        <f t="shared" si="26"/>
        <v>-2524.3999999999983</v>
      </c>
      <c r="AU49" s="47">
        <f t="shared" si="26"/>
        <v>-2562.999999999998</v>
      </c>
      <c r="AV49" s="47">
        <f t="shared" si="26"/>
        <v>-2637.8999999999987</v>
      </c>
      <c r="AW49" s="47">
        <f t="shared" si="26"/>
        <v>-2619.3999999999983</v>
      </c>
      <c r="AX49" s="47">
        <f t="shared" si="26"/>
        <v>-2691.099999999998</v>
      </c>
      <c r="AY49" s="47">
        <f t="shared" si="26"/>
        <v>0</v>
      </c>
      <c r="AZ49" s="47">
        <f t="shared" si="26"/>
        <v>0</v>
      </c>
      <c r="BA49" s="47">
        <f t="shared" si="26"/>
        <v>0</v>
      </c>
      <c r="BB49" s="47">
        <f t="shared" si="23"/>
        <v>0</v>
      </c>
    </row>
    <row r="50" spans="1:54" ht="12.75">
      <c r="A50">
        <v>2013</v>
      </c>
      <c r="B50" s="47">
        <f t="shared" si="25"/>
        <v>-89.99999999999997</v>
      </c>
      <c r="C50" s="47">
        <f t="shared" si="26"/>
        <v>-128.1</v>
      </c>
      <c r="D50" s="47">
        <f t="shared" si="26"/>
        <v>-134.7</v>
      </c>
      <c r="E50" s="47">
        <f t="shared" si="26"/>
        <v>-187.09999999999997</v>
      </c>
      <c r="F50" s="47">
        <f t="shared" si="26"/>
        <v>-215.7999999999999</v>
      </c>
      <c r="G50" s="47">
        <f t="shared" si="26"/>
        <v>-288.9999999999999</v>
      </c>
      <c r="H50" s="47">
        <f t="shared" si="26"/>
        <v>-294.4999999999999</v>
      </c>
      <c r="I50" s="47">
        <f t="shared" si="26"/>
        <v>-348.39999999999986</v>
      </c>
      <c r="J50" s="47">
        <f t="shared" si="26"/>
        <v>-487.6999999999997</v>
      </c>
      <c r="K50" s="47">
        <f t="shared" si="26"/>
        <v>-489.0999999999997</v>
      </c>
      <c r="L50" s="47">
        <f t="shared" si="26"/>
        <v>-475.6999999999996</v>
      </c>
      <c r="M50" s="47">
        <f t="shared" si="26"/>
        <v>-464.2999999999995</v>
      </c>
      <c r="N50" s="47">
        <f t="shared" si="26"/>
        <v>-514.8999999999994</v>
      </c>
      <c r="O50" s="47">
        <f t="shared" si="26"/>
        <v>-490.8999999999994</v>
      </c>
      <c r="P50" s="47">
        <f t="shared" si="26"/>
        <v>-459.7999999999997</v>
      </c>
      <c r="Q50" s="47">
        <f t="shared" si="26"/>
        <v>-491.4999999999998</v>
      </c>
      <c r="R50" s="47">
        <f t="shared" si="26"/>
        <v>-508.9999999999998</v>
      </c>
      <c r="S50" s="47">
        <f t="shared" si="26"/>
        <v>-500.89999999999986</v>
      </c>
      <c r="T50" s="47">
        <f t="shared" si="26"/>
        <v>-574.9999999999998</v>
      </c>
      <c r="U50" s="47">
        <f t="shared" si="26"/>
        <v>-523.2999999999995</v>
      </c>
      <c r="V50" s="47">
        <f t="shared" si="26"/>
        <v>-571.599999999999</v>
      </c>
      <c r="W50" s="47">
        <f t="shared" si="26"/>
        <v>-581.1999999999996</v>
      </c>
      <c r="X50" s="47">
        <f t="shared" si="26"/>
        <v>-654.1999999999996</v>
      </c>
      <c r="Y50" s="47">
        <f t="shared" si="26"/>
        <v>-677.799999999999</v>
      </c>
      <c r="Z50" s="47">
        <f t="shared" si="26"/>
        <v>-708.2999999999993</v>
      </c>
      <c r="AA50" s="47">
        <f t="shared" si="26"/>
        <v>-739.5999999999995</v>
      </c>
      <c r="AB50" s="47">
        <f t="shared" si="26"/>
        <v>-783.6999999999994</v>
      </c>
      <c r="AC50" s="47">
        <f t="shared" si="26"/>
        <v>-870.9999999999991</v>
      </c>
      <c r="AD50" s="47">
        <f t="shared" si="26"/>
        <v>-944.9999999999991</v>
      </c>
      <c r="AE50" s="47">
        <f t="shared" si="26"/>
        <v>-1046.3999999999992</v>
      </c>
      <c r="AF50" s="47">
        <f t="shared" si="26"/>
        <v>-1113.7999999999993</v>
      </c>
      <c r="AG50" s="47">
        <f t="shared" si="26"/>
        <v>-1176.999999999999</v>
      </c>
      <c r="AH50" s="47">
        <f t="shared" si="26"/>
        <v>-1197.099999999999</v>
      </c>
      <c r="AI50" s="47">
        <f t="shared" si="26"/>
        <v>-1243.499999999999</v>
      </c>
      <c r="AJ50" s="47">
        <f t="shared" si="26"/>
        <v>-1278.3999999999992</v>
      </c>
      <c r="AK50" s="47">
        <f t="shared" si="26"/>
        <v>-1338.2999999999988</v>
      </c>
      <c r="AL50" s="47">
        <f t="shared" si="26"/>
        <v>-1305.8999999999987</v>
      </c>
      <c r="AM50" s="47">
        <f t="shared" si="26"/>
        <v>-1344.4999999999986</v>
      </c>
      <c r="AN50" s="47">
        <f t="shared" si="26"/>
        <v>-1421.7999999999984</v>
      </c>
      <c r="AO50" s="47">
        <f t="shared" si="26"/>
        <v>-1474.199999999998</v>
      </c>
      <c r="AP50" s="47">
        <f t="shared" si="26"/>
        <v>-1510.2999999999984</v>
      </c>
      <c r="AQ50" s="47">
        <f t="shared" si="26"/>
        <v>-1603.4999999999982</v>
      </c>
      <c r="AR50" s="47">
        <f t="shared" si="26"/>
        <v>-1609.6999999999985</v>
      </c>
      <c r="AS50" s="47">
        <f t="shared" si="26"/>
        <v>-1637.199999999998</v>
      </c>
      <c r="AT50" s="47">
        <f t="shared" si="26"/>
        <v>-1694.599999999998</v>
      </c>
      <c r="AU50" s="47">
        <f t="shared" si="26"/>
        <v>-1728.8999999999983</v>
      </c>
      <c r="AV50" s="47">
        <f t="shared" si="26"/>
        <v>-1791.6999999999985</v>
      </c>
      <c r="AW50" s="47">
        <f t="shared" si="26"/>
        <v>-1775.299999999998</v>
      </c>
      <c r="AX50" s="47">
        <f t="shared" si="26"/>
        <v>-1846.9999999999977</v>
      </c>
      <c r="AY50" s="47">
        <f t="shared" si="26"/>
        <v>0</v>
      </c>
      <c r="AZ50" s="47">
        <f t="shared" si="26"/>
        <v>0</v>
      </c>
      <c r="BA50" s="47">
        <f t="shared" si="26"/>
        <v>0</v>
      </c>
      <c r="BB50" s="47">
        <f t="shared" si="23"/>
        <v>0</v>
      </c>
    </row>
    <row r="51" spans="1:54" ht="12.75">
      <c r="A51">
        <v>2012</v>
      </c>
      <c r="B51" s="47">
        <f t="shared" si="25"/>
        <v>-42.99999999999997</v>
      </c>
      <c r="C51" s="47">
        <f t="shared" si="26"/>
        <v>-62.30000000000001</v>
      </c>
      <c r="D51" s="47">
        <f t="shared" si="26"/>
        <v>-35.60000000000002</v>
      </c>
      <c r="E51" s="47">
        <f t="shared" si="26"/>
        <v>-55</v>
      </c>
      <c r="F51" s="47">
        <f t="shared" si="26"/>
        <v>-83.89999999999998</v>
      </c>
      <c r="G51" s="47">
        <f t="shared" si="26"/>
        <v>-171.19999999999993</v>
      </c>
      <c r="H51" s="47">
        <f t="shared" si="26"/>
        <v>-204.69999999999993</v>
      </c>
      <c r="I51" s="47">
        <f t="shared" si="26"/>
        <v>-219.9999999999999</v>
      </c>
      <c r="J51" s="47">
        <f t="shared" si="26"/>
        <v>-294.1999999999998</v>
      </c>
      <c r="K51" s="47">
        <f t="shared" si="26"/>
        <v>-321.79999999999984</v>
      </c>
      <c r="L51" s="47">
        <f t="shared" si="26"/>
        <v>-292.89999999999975</v>
      </c>
      <c r="M51" s="47">
        <f t="shared" si="26"/>
        <v>-250.39999999999964</v>
      </c>
      <c r="N51" s="47">
        <f t="shared" si="26"/>
        <v>-248.99999999999955</v>
      </c>
      <c r="O51" s="47">
        <f t="shared" si="26"/>
        <v>-226.49999999999955</v>
      </c>
      <c r="P51" s="47">
        <f t="shared" si="26"/>
        <v>-189.0999999999999</v>
      </c>
      <c r="Q51" s="47">
        <f t="shared" si="26"/>
        <v>-189.0999999999999</v>
      </c>
      <c r="R51" s="47">
        <f t="shared" si="26"/>
        <v>-167.19999999999982</v>
      </c>
      <c r="S51" s="47">
        <f t="shared" si="26"/>
        <v>-154.0999999999999</v>
      </c>
      <c r="T51" s="47">
        <f t="shared" si="26"/>
        <v>-155.79999999999973</v>
      </c>
      <c r="U51" s="47">
        <f t="shared" si="26"/>
        <v>-161.99999999999955</v>
      </c>
      <c r="V51" s="47">
        <f t="shared" si="26"/>
        <v>-173.4999999999991</v>
      </c>
      <c r="W51" s="47">
        <f t="shared" si="26"/>
        <v>-121.19999999999982</v>
      </c>
      <c r="X51" s="47">
        <f t="shared" si="26"/>
        <v>-193.19999999999982</v>
      </c>
      <c r="Y51" s="47">
        <f t="shared" si="26"/>
        <v>-192.59999999999945</v>
      </c>
      <c r="Z51" s="47">
        <f t="shared" si="26"/>
        <v>-207.59999999999945</v>
      </c>
      <c r="AA51" s="47">
        <f t="shared" si="26"/>
        <v>-234.49999999999955</v>
      </c>
      <c r="AB51" s="47">
        <f t="shared" si="26"/>
        <v>-260.1999999999998</v>
      </c>
      <c r="AC51" s="47">
        <f t="shared" si="26"/>
        <v>-320.39999999999964</v>
      </c>
      <c r="AD51" s="47">
        <f t="shared" si="26"/>
        <v>-339.59999999999945</v>
      </c>
      <c r="AE51" s="47">
        <f t="shared" si="26"/>
        <v>-353.7599999999993</v>
      </c>
      <c r="AF51" s="47">
        <f t="shared" si="26"/>
        <v>-393.21999999999935</v>
      </c>
      <c r="AG51" s="47">
        <f t="shared" si="26"/>
        <v>-432.31999999999925</v>
      </c>
      <c r="AH51" s="47">
        <f t="shared" si="26"/>
        <v>-455.11999999999944</v>
      </c>
      <c r="AI51" s="47">
        <f t="shared" si="26"/>
        <v>-491.81999999999925</v>
      </c>
      <c r="AJ51" s="47">
        <f t="shared" si="26"/>
        <v>-461.31999999999925</v>
      </c>
      <c r="AK51" s="47">
        <f t="shared" si="26"/>
        <v>-459.41999999999916</v>
      </c>
      <c r="AL51" s="47">
        <f t="shared" si="26"/>
        <v>-454.61999999999944</v>
      </c>
      <c r="AM51" s="47">
        <f t="shared" si="26"/>
        <v>-451.31999999999925</v>
      </c>
      <c r="AN51" s="47">
        <f t="shared" si="26"/>
        <v>-428.619999999999</v>
      </c>
      <c r="AO51" s="47">
        <f t="shared" si="26"/>
        <v>-436.5199999999986</v>
      </c>
      <c r="AP51" s="47">
        <f t="shared" si="26"/>
        <v>-417.41999999999916</v>
      </c>
      <c r="AQ51" s="47">
        <f t="shared" si="26"/>
        <v>-427.71999999999935</v>
      </c>
      <c r="AR51" s="47">
        <f t="shared" si="26"/>
        <v>-416.71999999999935</v>
      </c>
      <c r="AS51" s="47">
        <f t="shared" si="26"/>
        <v>-397.0199999999986</v>
      </c>
      <c r="AT51" s="47">
        <f t="shared" si="26"/>
        <v>-459.91999999999916</v>
      </c>
      <c r="AU51" s="47">
        <f t="shared" si="26"/>
        <v>-470.21999999999935</v>
      </c>
      <c r="AV51" s="47">
        <f t="shared" si="26"/>
        <v>-492.8199999999997</v>
      </c>
      <c r="AW51" s="47">
        <f t="shared" si="26"/>
        <v>-433.41999999999916</v>
      </c>
      <c r="AX51" s="47">
        <f t="shared" si="26"/>
        <v>-505.119999999999</v>
      </c>
      <c r="AY51" s="47">
        <f t="shared" si="26"/>
        <v>0</v>
      </c>
      <c r="AZ51" s="47">
        <f t="shared" si="26"/>
        <v>0</v>
      </c>
      <c r="BA51" s="47">
        <f t="shared" si="26"/>
        <v>0</v>
      </c>
      <c r="BB51" s="47">
        <f t="shared" si="23"/>
        <v>0</v>
      </c>
    </row>
    <row r="52" spans="1:54" ht="12.75">
      <c r="A52">
        <v>2011</v>
      </c>
      <c r="B52" s="47">
        <f t="shared" si="25"/>
        <v>-79.69999999999999</v>
      </c>
      <c r="C52" s="47">
        <f t="shared" si="26"/>
        <v>-136.5</v>
      </c>
      <c r="D52" s="47">
        <f t="shared" si="26"/>
        <v>-134.59999999999997</v>
      </c>
      <c r="E52" s="47">
        <f t="shared" si="26"/>
        <v>-149.69999999999993</v>
      </c>
      <c r="F52" s="47">
        <f t="shared" si="26"/>
        <v>-162.0999999999999</v>
      </c>
      <c r="G52" s="47">
        <f t="shared" si="26"/>
        <v>-213.29999999999995</v>
      </c>
      <c r="H52" s="47">
        <f t="shared" si="26"/>
        <v>-221.4999999999999</v>
      </c>
      <c r="I52" s="47">
        <f t="shared" si="26"/>
        <v>-280.6999999999998</v>
      </c>
      <c r="J52" s="47">
        <f t="shared" si="26"/>
        <v>-396.6999999999997</v>
      </c>
      <c r="K52" s="47">
        <f t="shared" si="26"/>
        <v>-455.39999999999975</v>
      </c>
      <c r="L52" s="47">
        <f t="shared" si="26"/>
        <v>-436.6999999999997</v>
      </c>
      <c r="M52" s="47">
        <f t="shared" si="26"/>
        <v>-416.99999999999966</v>
      </c>
      <c r="N52" s="47">
        <f t="shared" si="26"/>
        <v>-452.0999999999997</v>
      </c>
      <c r="O52" s="47">
        <f t="shared" si="26"/>
        <v>-446.0999999999997</v>
      </c>
      <c r="P52" s="47">
        <f t="shared" si="26"/>
        <v>-471.79999999999995</v>
      </c>
      <c r="Q52" s="47">
        <f t="shared" si="26"/>
        <v>-518.7</v>
      </c>
      <c r="R52" s="47">
        <f t="shared" si="26"/>
        <v>-527.1000000000001</v>
      </c>
      <c r="S52" s="47">
        <f t="shared" si="26"/>
        <v>-513.19</v>
      </c>
      <c r="T52" s="47">
        <f t="shared" si="26"/>
        <v>-508.5899999999999</v>
      </c>
      <c r="U52" s="47">
        <f t="shared" si="26"/>
        <v>-494.0899999999997</v>
      </c>
      <c r="V52" s="47">
        <f t="shared" si="26"/>
        <v>-512.1899999999991</v>
      </c>
      <c r="W52" s="47">
        <f t="shared" si="26"/>
        <v>-469.38999999999965</v>
      </c>
      <c r="X52" s="47">
        <f t="shared" si="26"/>
        <v>-525.0899999999997</v>
      </c>
      <c r="Y52" s="47">
        <f t="shared" si="26"/>
        <v>-556.0899999999992</v>
      </c>
      <c r="Z52" s="47">
        <f t="shared" si="26"/>
        <v>-545.0899999999992</v>
      </c>
      <c r="AA52" s="47">
        <f t="shared" si="26"/>
        <v>-593.6899999999991</v>
      </c>
      <c r="AB52" s="47">
        <f t="shared" si="26"/>
        <v>-617.289999999999</v>
      </c>
      <c r="AC52" s="47">
        <f t="shared" si="26"/>
        <v>-680.2899999999986</v>
      </c>
      <c r="AD52" s="47">
        <f t="shared" si="26"/>
        <v>-701.9899999999984</v>
      </c>
      <c r="AE52" s="47">
        <f t="shared" si="26"/>
        <v>-743.2899999999981</v>
      </c>
      <c r="AF52" s="47">
        <f t="shared" si="26"/>
        <v>-803.7899999999981</v>
      </c>
      <c r="AG52" s="47">
        <f t="shared" si="26"/>
        <v>-882.889999999998</v>
      </c>
      <c r="AH52" s="47">
        <f t="shared" si="26"/>
        <v>-874.1899999999982</v>
      </c>
      <c r="AI52" s="47">
        <f t="shared" si="26"/>
        <v>-892.5899999999983</v>
      </c>
      <c r="AJ52" s="47">
        <f t="shared" si="26"/>
        <v>-908.7899999999986</v>
      </c>
      <c r="AK52" s="47">
        <f t="shared" si="26"/>
        <v>-929.1899999999982</v>
      </c>
      <c r="AL52" s="47">
        <f t="shared" si="26"/>
        <v>-915.3899999999985</v>
      </c>
      <c r="AM52" s="47">
        <f t="shared" si="26"/>
        <v>-960.6899999999987</v>
      </c>
      <c r="AN52" s="47">
        <f t="shared" si="26"/>
        <v>-991.9899999999984</v>
      </c>
      <c r="AO52" s="47">
        <f t="shared" si="26"/>
        <v>-1006.0899999999983</v>
      </c>
      <c r="AP52" s="47">
        <f t="shared" si="26"/>
        <v>-999.8899999999985</v>
      </c>
      <c r="AQ52" s="47">
        <f t="shared" si="26"/>
        <v>-1027.0899999999983</v>
      </c>
      <c r="AR52" s="47">
        <f t="shared" si="26"/>
        <v>-982.5899999999988</v>
      </c>
      <c r="AS52" s="47">
        <f t="shared" si="26"/>
        <v>-1018.0899999999983</v>
      </c>
      <c r="AT52" s="47">
        <f t="shared" si="26"/>
        <v>-1026.6899999999987</v>
      </c>
      <c r="AU52" s="47">
        <f t="shared" si="26"/>
        <v>-1029.8899999999985</v>
      </c>
      <c r="AV52" s="47">
        <f t="shared" si="26"/>
        <v>-1046.4899999999989</v>
      </c>
      <c r="AW52" s="47">
        <f t="shared" si="26"/>
        <v>-1002.8899999999985</v>
      </c>
      <c r="AX52" s="47">
        <f t="shared" si="26"/>
        <v>-989.8899999999985</v>
      </c>
      <c r="AY52" s="47">
        <f t="shared" si="26"/>
        <v>0</v>
      </c>
      <c r="AZ52" s="47">
        <f t="shared" si="26"/>
        <v>0</v>
      </c>
      <c r="BA52" s="47">
        <f t="shared" si="26"/>
        <v>0</v>
      </c>
      <c r="BB52" s="47">
        <f t="shared" si="23"/>
        <v>0</v>
      </c>
    </row>
    <row r="53" spans="1:54" ht="12.75">
      <c r="A53">
        <v>2010</v>
      </c>
      <c r="B53" s="47">
        <f t="shared" si="25"/>
        <v>-42.900000000000006</v>
      </c>
      <c r="C53" s="47">
        <f t="shared" si="26"/>
        <v>-44.60000000000002</v>
      </c>
      <c r="D53" s="47">
        <f t="shared" si="26"/>
        <v>-34.00000000000006</v>
      </c>
      <c r="E53" s="47">
        <f t="shared" si="26"/>
        <v>-41.900000000000034</v>
      </c>
      <c r="F53" s="47">
        <f t="shared" si="26"/>
        <v>-46.39999999999998</v>
      </c>
      <c r="G53" s="47">
        <f t="shared" si="26"/>
        <v>-118.29999999999995</v>
      </c>
      <c r="H53" s="47">
        <f t="shared" si="26"/>
        <v>-79.99999999999989</v>
      </c>
      <c r="I53" s="47">
        <f t="shared" si="26"/>
        <v>-106.49999999999989</v>
      </c>
      <c r="J53" s="47">
        <f t="shared" si="26"/>
        <v>-123.39999999999975</v>
      </c>
      <c r="K53" s="47">
        <f t="shared" si="26"/>
        <v>-103.59999999999968</v>
      </c>
      <c r="L53" s="47">
        <f t="shared" si="26"/>
        <v>-25.19999999999959</v>
      </c>
      <c r="M53" s="47">
        <f t="shared" si="26"/>
        <v>-16.899999999999636</v>
      </c>
      <c r="N53" s="47">
        <f t="shared" si="26"/>
        <v>-46.59999999999968</v>
      </c>
      <c r="O53" s="47">
        <f t="shared" si="26"/>
        <v>-46.09999999999968</v>
      </c>
      <c r="P53" s="47">
        <f t="shared" si="26"/>
        <v>0</v>
      </c>
      <c r="Q53" s="47">
        <f t="shared" si="26"/>
        <v>0</v>
      </c>
      <c r="R53" s="47">
        <f t="shared" si="26"/>
        <v>0</v>
      </c>
      <c r="S53" s="47">
        <f t="shared" si="26"/>
        <v>0</v>
      </c>
      <c r="T53" s="47">
        <f t="shared" si="26"/>
        <v>0</v>
      </c>
      <c r="U53" s="47">
        <f t="shared" si="26"/>
        <v>0</v>
      </c>
      <c r="V53" s="47">
        <f t="shared" si="26"/>
        <v>-15.799999999999272</v>
      </c>
      <c r="W53" s="47">
        <f t="shared" si="26"/>
        <v>0</v>
      </c>
      <c r="X53" s="47">
        <f t="shared" si="26"/>
        <v>0</v>
      </c>
      <c r="Y53" s="47">
        <f t="shared" si="26"/>
        <v>-45.899999999999636</v>
      </c>
      <c r="Z53" s="47">
        <f t="shared" si="26"/>
        <v>-26.699999999999818</v>
      </c>
      <c r="AA53" s="47">
        <f t="shared" si="26"/>
        <v>-20.90000000000009</v>
      </c>
      <c r="AB53" s="47">
        <f t="shared" si="26"/>
        <v>-1.300000000000182</v>
      </c>
      <c r="AC53" s="47">
        <f t="shared" si="26"/>
        <v>0</v>
      </c>
      <c r="AD53" s="47">
        <f t="shared" si="26"/>
        <v>0</v>
      </c>
      <c r="AE53" s="47">
        <f t="shared" si="26"/>
        <v>0</v>
      </c>
      <c r="AF53" s="47">
        <f t="shared" si="26"/>
        <v>0</v>
      </c>
      <c r="AG53" s="47">
        <f t="shared" si="26"/>
        <v>0</v>
      </c>
      <c r="AH53" s="47">
        <f t="shared" si="26"/>
        <v>0</v>
      </c>
      <c r="AI53" s="47">
        <f t="shared" si="26"/>
        <v>0</v>
      </c>
      <c r="AJ53" s="47">
        <f t="shared" si="26"/>
        <v>0</v>
      </c>
      <c r="AK53" s="47">
        <f t="shared" si="26"/>
        <v>0</v>
      </c>
      <c r="AL53" s="47">
        <f t="shared" si="26"/>
        <v>0</v>
      </c>
      <c r="AM53" s="47">
        <f t="shared" si="26"/>
        <v>0</v>
      </c>
      <c r="AN53" s="47">
        <f t="shared" si="26"/>
        <v>0</v>
      </c>
      <c r="AO53" s="47">
        <f t="shared" si="26"/>
        <v>0</v>
      </c>
      <c r="AP53" s="47">
        <f t="shared" si="26"/>
        <v>0</v>
      </c>
      <c r="AQ53" s="47">
        <f t="shared" si="26"/>
        <v>0</v>
      </c>
      <c r="AR53" s="47">
        <f t="shared" si="26"/>
        <v>0</v>
      </c>
      <c r="AS53" s="47">
        <f t="shared" si="26"/>
        <v>0</v>
      </c>
      <c r="AT53" s="47">
        <f t="shared" si="26"/>
        <v>0</v>
      </c>
      <c r="AU53" s="47">
        <f t="shared" si="26"/>
        <v>0</v>
      </c>
      <c r="AV53" s="47">
        <f t="shared" si="26"/>
        <v>0</v>
      </c>
      <c r="AW53" s="47">
        <f t="shared" si="26"/>
        <v>0</v>
      </c>
      <c r="AX53" s="47">
        <f t="shared" si="26"/>
        <v>0</v>
      </c>
      <c r="AY53" s="47">
        <f t="shared" si="26"/>
        <v>0</v>
      </c>
      <c r="AZ53" s="47">
        <f t="shared" si="26"/>
        <v>0</v>
      </c>
      <c r="BA53" s="47">
        <f t="shared" si="26"/>
        <v>0</v>
      </c>
      <c r="BB53" s="47">
        <f t="shared" si="23"/>
        <v>0</v>
      </c>
    </row>
    <row r="54" spans="1:54" ht="12.75">
      <c r="A54">
        <v>2009</v>
      </c>
      <c r="B54" s="47">
        <f t="shared" si="25"/>
        <v>0</v>
      </c>
      <c r="C54" s="47">
        <f t="shared" si="26"/>
        <v>0</v>
      </c>
      <c r="D54" s="47">
        <f t="shared" si="26"/>
        <v>0</v>
      </c>
      <c r="E54" s="47">
        <f t="shared" si="26"/>
        <v>0</v>
      </c>
      <c r="F54" s="47">
        <f t="shared" si="26"/>
        <v>0</v>
      </c>
      <c r="G54" s="47">
        <f t="shared" si="26"/>
        <v>0</v>
      </c>
      <c r="H54" s="47">
        <f t="shared" si="26"/>
        <v>-4.699999999999932</v>
      </c>
      <c r="I54" s="47">
        <f t="shared" si="26"/>
        <v>-34.09999999999991</v>
      </c>
      <c r="J54" s="47">
        <f t="shared" si="26"/>
        <v>-113.19999999999982</v>
      </c>
      <c r="K54" s="47">
        <f t="shared" si="26"/>
        <v>-78.94999999999982</v>
      </c>
      <c r="L54" s="47">
        <f t="shared" si="26"/>
        <v>-30.749999999999773</v>
      </c>
      <c r="M54" s="47">
        <f t="shared" si="26"/>
        <v>-32.74999999999977</v>
      </c>
      <c r="N54" s="47">
        <f t="shared" si="26"/>
        <v>-65.14999999999964</v>
      </c>
      <c r="O54" s="47">
        <f t="shared" si="26"/>
        <v>-47.54999999999973</v>
      </c>
      <c r="P54" s="47">
        <f t="shared" si="26"/>
        <v>-43.950000000000045</v>
      </c>
      <c r="Q54" s="47">
        <f t="shared" si="26"/>
        <v>-99.95000000000005</v>
      </c>
      <c r="R54" s="47">
        <f aca="true" t="shared" si="27" ref="C54:BA59">R13-R$20</f>
        <v>-146.75</v>
      </c>
      <c r="S54" s="47">
        <f t="shared" si="27"/>
        <v>-151.04999999999995</v>
      </c>
      <c r="T54" s="47">
        <f t="shared" si="27"/>
        <v>-143.24999999999977</v>
      </c>
      <c r="U54" s="47">
        <f t="shared" si="27"/>
        <v>-71.84999999999945</v>
      </c>
      <c r="V54" s="47">
        <f t="shared" si="27"/>
        <v>-42.54999999999882</v>
      </c>
      <c r="W54" s="47">
        <f t="shared" si="27"/>
        <v>-10.149999999999181</v>
      </c>
      <c r="X54" s="47">
        <f t="shared" si="27"/>
        <v>-58.24999999999909</v>
      </c>
      <c r="Y54" s="47">
        <f t="shared" si="27"/>
        <v>-112.84999999999854</v>
      </c>
      <c r="Z54" s="47">
        <f t="shared" si="27"/>
        <v>-101.64999999999873</v>
      </c>
      <c r="AA54" s="47">
        <f t="shared" si="27"/>
        <v>-138.54999999999882</v>
      </c>
      <c r="AB54" s="47">
        <f t="shared" si="27"/>
        <v>-168.9499999999989</v>
      </c>
      <c r="AC54" s="47">
        <f t="shared" si="27"/>
        <v>-238.54999999999882</v>
      </c>
      <c r="AD54" s="47">
        <f t="shared" si="27"/>
        <v>-276.5499999999988</v>
      </c>
      <c r="AE54" s="47">
        <f t="shared" si="27"/>
        <v>-298.1499999999987</v>
      </c>
      <c r="AF54" s="47">
        <f t="shared" si="27"/>
        <v>-386.849999999999</v>
      </c>
      <c r="AG54" s="47">
        <f t="shared" si="27"/>
        <v>-448.4499999999989</v>
      </c>
      <c r="AH54" s="47">
        <f t="shared" si="27"/>
        <v>-467.349999999999</v>
      </c>
      <c r="AI54" s="47">
        <f t="shared" si="27"/>
        <v>-490.9499999999989</v>
      </c>
      <c r="AJ54" s="47">
        <f t="shared" si="27"/>
        <v>-485.349999999999</v>
      </c>
      <c r="AK54" s="47">
        <f t="shared" si="27"/>
        <v>-475.5499999999988</v>
      </c>
      <c r="AL54" s="47">
        <f t="shared" si="27"/>
        <v>-418.9499999999989</v>
      </c>
      <c r="AM54" s="47">
        <f t="shared" si="27"/>
        <v>-427.1499999999987</v>
      </c>
      <c r="AN54" s="47">
        <f t="shared" si="27"/>
        <v>-462.54999999999836</v>
      </c>
      <c r="AO54" s="47">
        <f t="shared" si="27"/>
        <v>-466.449999999998</v>
      </c>
      <c r="AP54" s="47">
        <f t="shared" si="27"/>
        <v>-448.2499999999982</v>
      </c>
      <c r="AQ54" s="47">
        <f t="shared" si="27"/>
        <v>-495.2499999999982</v>
      </c>
      <c r="AR54" s="47">
        <f t="shared" si="27"/>
        <v>-457.4499999999989</v>
      </c>
      <c r="AS54" s="47">
        <f t="shared" si="27"/>
        <v>-459.4499999999989</v>
      </c>
      <c r="AT54" s="47">
        <f t="shared" si="27"/>
        <v>-477.9499999999989</v>
      </c>
      <c r="AU54" s="47">
        <f t="shared" si="27"/>
        <v>-437.84999999999854</v>
      </c>
      <c r="AV54" s="47">
        <f t="shared" si="27"/>
        <v>-445.0499999999993</v>
      </c>
      <c r="AW54" s="47">
        <f t="shared" si="27"/>
        <v>-359.7499999999991</v>
      </c>
      <c r="AX54" s="47">
        <f t="shared" si="27"/>
        <v>-431.4499999999989</v>
      </c>
      <c r="AY54" s="47">
        <f t="shared" si="27"/>
        <v>0</v>
      </c>
      <c r="AZ54" s="47">
        <f t="shared" si="27"/>
        <v>0</v>
      </c>
      <c r="BA54" s="47">
        <f t="shared" si="27"/>
        <v>0</v>
      </c>
      <c r="BB54" s="47">
        <f t="shared" si="23"/>
        <v>0</v>
      </c>
    </row>
    <row r="55" spans="1:54" ht="12.75">
      <c r="A55">
        <v>2008</v>
      </c>
      <c r="B55" s="47">
        <f t="shared" si="25"/>
        <v>-53.09999999999998</v>
      </c>
      <c r="C55" s="47">
        <f t="shared" si="27"/>
        <v>-77.39999999999998</v>
      </c>
      <c r="D55" s="47">
        <f t="shared" si="27"/>
        <v>-33.19999999999999</v>
      </c>
      <c r="E55" s="47">
        <f t="shared" si="27"/>
        <v>-39.69999999999999</v>
      </c>
      <c r="F55" s="47">
        <f t="shared" si="27"/>
        <v>-56.299999999999955</v>
      </c>
      <c r="G55" s="47">
        <f t="shared" si="27"/>
        <v>-38.200000000000045</v>
      </c>
      <c r="H55" s="47">
        <f t="shared" si="27"/>
        <v>0</v>
      </c>
      <c r="I55" s="47">
        <f t="shared" si="27"/>
        <v>0</v>
      </c>
      <c r="J55" s="47">
        <f t="shared" si="27"/>
        <v>0</v>
      </c>
      <c r="K55" s="47">
        <f t="shared" si="27"/>
        <v>0</v>
      </c>
      <c r="L55" s="47">
        <f t="shared" si="27"/>
        <v>0</v>
      </c>
      <c r="M55" s="47">
        <f t="shared" si="27"/>
        <v>0</v>
      </c>
      <c r="N55" s="47">
        <f t="shared" si="27"/>
        <v>0</v>
      </c>
      <c r="O55" s="47">
        <f t="shared" si="27"/>
        <v>0</v>
      </c>
      <c r="P55" s="47">
        <f t="shared" si="27"/>
        <v>-26.000000000000227</v>
      </c>
      <c r="Q55" s="47">
        <f t="shared" si="27"/>
        <v>-21.90000000000032</v>
      </c>
      <c r="R55" s="47">
        <f t="shared" si="27"/>
        <v>-11.600000000000364</v>
      </c>
      <c r="S55" s="47">
        <f t="shared" si="27"/>
        <v>-2.5000000000004547</v>
      </c>
      <c r="T55" s="47">
        <f t="shared" si="27"/>
        <v>-21.600000000000364</v>
      </c>
      <c r="U55" s="47">
        <f t="shared" si="27"/>
        <v>-11.600000000000364</v>
      </c>
      <c r="V55" s="47">
        <f t="shared" si="27"/>
        <v>0</v>
      </c>
      <c r="W55" s="47">
        <f t="shared" si="27"/>
        <v>-11.800000000000637</v>
      </c>
      <c r="X55" s="47">
        <f t="shared" si="27"/>
        <v>-35.600000000000364</v>
      </c>
      <c r="Y55" s="47">
        <f t="shared" si="27"/>
        <v>0</v>
      </c>
      <c r="Z55" s="47">
        <f t="shared" si="27"/>
        <v>0</v>
      </c>
      <c r="AA55" s="47">
        <f t="shared" si="27"/>
        <v>0</v>
      </c>
      <c r="AB55" s="47">
        <f t="shared" si="27"/>
        <v>0</v>
      </c>
      <c r="AC55" s="47">
        <f t="shared" si="27"/>
        <v>-38.59999999999991</v>
      </c>
      <c r="AD55" s="47">
        <f t="shared" si="27"/>
        <v>-143</v>
      </c>
      <c r="AE55" s="47">
        <f t="shared" si="27"/>
        <v>-166.19999999999982</v>
      </c>
      <c r="AF55" s="47">
        <f t="shared" si="27"/>
        <v>-141</v>
      </c>
      <c r="AG55" s="47">
        <f t="shared" si="27"/>
        <v>-189.0999999999999</v>
      </c>
      <c r="AH55" s="47">
        <f t="shared" si="27"/>
        <v>-142.4000000000001</v>
      </c>
      <c r="AI55" s="47">
        <f t="shared" si="27"/>
        <v>-116.09999999999991</v>
      </c>
      <c r="AJ55" s="47">
        <f t="shared" si="27"/>
        <v>-89.80000000000018</v>
      </c>
      <c r="AK55" s="47">
        <f t="shared" si="27"/>
        <v>-78.19999999999982</v>
      </c>
      <c r="AL55" s="47">
        <f t="shared" si="27"/>
        <v>-50.19999999999982</v>
      </c>
      <c r="AM55" s="47">
        <f t="shared" si="27"/>
        <v>-109.69999999999982</v>
      </c>
      <c r="AN55" s="47">
        <f t="shared" si="27"/>
        <v>-125.79999999999927</v>
      </c>
      <c r="AO55" s="47">
        <f t="shared" si="27"/>
        <v>-172.9999999999991</v>
      </c>
      <c r="AP55" s="47">
        <f t="shared" si="27"/>
        <v>-127.79999999999927</v>
      </c>
      <c r="AQ55" s="47">
        <f t="shared" si="27"/>
        <v>-165.9999999999991</v>
      </c>
      <c r="AR55" s="47">
        <f t="shared" si="27"/>
        <v>-147.29999999999927</v>
      </c>
      <c r="AS55" s="47">
        <f t="shared" si="27"/>
        <v>-164.39999999999873</v>
      </c>
      <c r="AT55" s="47">
        <f t="shared" si="27"/>
        <v>-93.49999999999909</v>
      </c>
      <c r="AU55" s="47">
        <f t="shared" si="27"/>
        <v>-71.49999999999909</v>
      </c>
      <c r="AV55" s="47">
        <f t="shared" si="27"/>
        <v>-74.39999999999964</v>
      </c>
      <c r="AW55" s="47">
        <f t="shared" si="27"/>
        <v>-7.799999999999272</v>
      </c>
      <c r="AX55" s="47">
        <f t="shared" si="27"/>
        <v>-2.5999999999994543</v>
      </c>
      <c r="AY55" s="47">
        <f t="shared" si="27"/>
        <v>0</v>
      </c>
      <c r="AZ55" s="47">
        <f t="shared" si="27"/>
        <v>0</v>
      </c>
      <c r="BA55" s="47">
        <f t="shared" si="27"/>
        <v>0</v>
      </c>
      <c r="BB55" s="47">
        <f t="shared" si="23"/>
        <v>0</v>
      </c>
    </row>
    <row r="56" spans="1:54" ht="12.75">
      <c r="A56">
        <v>2007</v>
      </c>
      <c r="B56" s="47">
        <f t="shared" si="25"/>
        <v>-62.79999999999998</v>
      </c>
      <c r="C56" s="47">
        <f t="shared" si="27"/>
        <v>-143</v>
      </c>
      <c r="D56" s="47">
        <f t="shared" si="27"/>
        <v>-106.19999999999999</v>
      </c>
      <c r="E56" s="47">
        <f t="shared" si="27"/>
        <v>-141.39999999999998</v>
      </c>
      <c r="F56" s="47">
        <f t="shared" si="27"/>
        <v>-196.5999999999999</v>
      </c>
      <c r="G56" s="47">
        <f t="shared" si="27"/>
        <v>-234.0999999999999</v>
      </c>
      <c r="H56" s="47">
        <f t="shared" si="27"/>
        <v>-181.9999999999999</v>
      </c>
      <c r="I56" s="47">
        <f t="shared" si="27"/>
        <v>-218.89999999999986</v>
      </c>
      <c r="J56" s="47">
        <f t="shared" si="27"/>
        <v>-245.29999999999973</v>
      </c>
      <c r="K56" s="47">
        <f t="shared" si="27"/>
        <v>-246.09999999999968</v>
      </c>
      <c r="L56" s="47">
        <f t="shared" si="27"/>
        <v>-198.49999999999955</v>
      </c>
      <c r="M56" s="47">
        <f t="shared" si="27"/>
        <v>-180.2999999999995</v>
      </c>
      <c r="N56" s="47">
        <f t="shared" si="27"/>
        <v>-255.59999999999945</v>
      </c>
      <c r="O56" s="47">
        <f t="shared" si="27"/>
        <v>-311.99999999999955</v>
      </c>
      <c r="P56" s="47">
        <f t="shared" si="27"/>
        <v>-280.0999999999999</v>
      </c>
      <c r="Q56" s="47">
        <f t="shared" si="27"/>
        <v>-304.0999999999999</v>
      </c>
      <c r="R56" s="47">
        <f t="shared" si="27"/>
        <v>-309.29999999999995</v>
      </c>
      <c r="S56" s="47">
        <f t="shared" si="27"/>
        <v>-317.39999999999986</v>
      </c>
      <c r="T56" s="47">
        <f t="shared" si="27"/>
        <v>-296.4999999999998</v>
      </c>
      <c r="U56" s="47">
        <f t="shared" si="27"/>
        <v>-278.89999999999964</v>
      </c>
      <c r="V56" s="47">
        <f t="shared" si="27"/>
        <v>-287.8999999999992</v>
      </c>
      <c r="W56" s="47">
        <f t="shared" si="27"/>
        <v>-262.2999999999997</v>
      </c>
      <c r="X56" s="47">
        <f t="shared" si="27"/>
        <v>-307.39999999999964</v>
      </c>
      <c r="Y56" s="47">
        <f t="shared" si="27"/>
        <v>-308.1999999999989</v>
      </c>
      <c r="Z56" s="47">
        <f t="shared" si="27"/>
        <v>-288.099999999999</v>
      </c>
      <c r="AA56" s="47">
        <f t="shared" si="27"/>
        <v>-289.3999999999992</v>
      </c>
      <c r="AB56" s="47">
        <f t="shared" si="27"/>
        <v>-235.09999999999945</v>
      </c>
      <c r="AC56" s="47">
        <f t="shared" si="27"/>
        <v>-221.79999999999927</v>
      </c>
      <c r="AD56" s="47">
        <f t="shared" si="27"/>
        <v>-215.79999999999927</v>
      </c>
      <c r="AE56" s="47">
        <f t="shared" si="27"/>
        <v>-225.89999999999918</v>
      </c>
      <c r="AF56" s="47">
        <f t="shared" si="27"/>
        <v>-216.79999999999927</v>
      </c>
      <c r="AG56" s="47">
        <f t="shared" si="27"/>
        <v>-301.2999999999993</v>
      </c>
      <c r="AH56" s="47">
        <f t="shared" si="27"/>
        <v>-323.2999999999993</v>
      </c>
      <c r="AI56" s="47">
        <f t="shared" si="27"/>
        <v>-330.3999999999992</v>
      </c>
      <c r="AJ56" s="47">
        <f t="shared" si="27"/>
        <v>-339.09999999999945</v>
      </c>
      <c r="AK56" s="47">
        <f t="shared" si="27"/>
        <v>-355.09999999999945</v>
      </c>
      <c r="AL56" s="47">
        <f t="shared" si="27"/>
        <v>-342.69999999999936</v>
      </c>
      <c r="AM56" s="47">
        <f t="shared" si="27"/>
        <v>-349.69999999999936</v>
      </c>
      <c r="AN56" s="47">
        <f t="shared" si="27"/>
        <v>-358.9999999999991</v>
      </c>
      <c r="AO56" s="47">
        <f t="shared" si="27"/>
        <v>-374.6999999999989</v>
      </c>
      <c r="AP56" s="47">
        <f t="shared" si="27"/>
        <v>-339.3999999999987</v>
      </c>
      <c r="AQ56" s="47">
        <f t="shared" si="27"/>
        <v>-396.8999999999987</v>
      </c>
      <c r="AR56" s="47">
        <f t="shared" si="27"/>
        <v>-359.59999999999945</v>
      </c>
      <c r="AS56" s="47">
        <f t="shared" si="27"/>
        <v>-430.6999999999989</v>
      </c>
      <c r="AT56" s="47">
        <f t="shared" si="27"/>
        <v>-456.3999999999987</v>
      </c>
      <c r="AU56" s="47">
        <f t="shared" si="27"/>
        <v>-446.8999999999987</v>
      </c>
      <c r="AV56" s="47">
        <f t="shared" si="27"/>
        <v>-454.09999999999945</v>
      </c>
      <c r="AW56" s="47">
        <f t="shared" si="27"/>
        <v>-502.4999999999991</v>
      </c>
      <c r="AX56" s="47">
        <f t="shared" si="27"/>
        <v>-574.1999999999989</v>
      </c>
      <c r="AY56" s="47">
        <f t="shared" si="27"/>
        <v>0</v>
      </c>
      <c r="AZ56" s="47">
        <f t="shared" si="27"/>
        <v>0</v>
      </c>
      <c r="BA56" s="47">
        <f t="shared" si="27"/>
        <v>0</v>
      </c>
      <c r="BB56" s="47">
        <f t="shared" si="23"/>
        <v>0</v>
      </c>
    </row>
    <row r="57" spans="1:54" ht="12.75">
      <c r="A57">
        <v>2006</v>
      </c>
      <c r="B57" s="47">
        <f t="shared" si="25"/>
        <v>-56.39999999999999</v>
      </c>
      <c r="C57" s="47">
        <f t="shared" si="27"/>
        <v>-87.20000000000002</v>
      </c>
      <c r="D57" s="47">
        <f t="shared" si="27"/>
        <v>-72</v>
      </c>
      <c r="E57" s="47">
        <f t="shared" si="27"/>
        <v>-113.19999999999999</v>
      </c>
      <c r="F57" s="47">
        <f t="shared" si="27"/>
        <v>-170.69999999999993</v>
      </c>
      <c r="G57" s="47">
        <f t="shared" si="27"/>
        <v>-169.69999999999993</v>
      </c>
      <c r="H57" s="47">
        <f t="shared" si="27"/>
        <v>-127.09999999999991</v>
      </c>
      <c r="I57" s="47">
        <f t="shared" si="27"/>
        <v>-160.4999999999999</v>
      </c>
      <c r="J57" s="47">
        <f t="shared" si="27"/>
        <v>-198.39999999999975</v>
      </c>
      <c r="K57" s="47">
        <f t="shared" si="27"/>
        <v>-147.99999999999977</v>
      </c>
      <c r="L57" s="47">
        <f t="shared" si="27"/>
        <v>-142.39999999999964</v>
      </c>
      <c r="M57" s="47">
        <f t="shared" si="27"/>
        <v>-164.1999999999996</v>
      </c>
      <c r="N57" s="47">
        <f t="shared" si="27"/>
        <v>-159.49999999999955</v>
      </c>
      <c r="O57" s="47">
        <f t="shared" si="27"/>
        <v>-141.89999999999964</v>
      </c>
      <c r="P57" s="47">
        <f t="shared" si="27"/>
        <v>-118.29999999999995</v>
      </c>
      <c r="Q57" s="47">
        <f t="shared" si="27"/>
        <v>-174.79999999999995</v>
      </c>
      <c r="R57" s="47">
        <f t="shared" si="27"/>
        <v>-191.5</v>
      </c>
      <c r="S57" s="47">
        <f t="shared" si="27"/>
        <v>-160.20000000000005</v>
      </c>
      <c r="T57" s="47">
        <f t="shared" si="27"/>
        <v>-168.89999999999986</v>
      </c>
      <c r="U57" s="47">
        <f t="shared" si="27"/>
        <v>-134.89999999999964</v>
      </c>
      <c r="V57" s="47">
        <f t="shared" si="27"/>
        <v>-131.4999999999991</v>
      </c>
      <c r="W57" s="47">
        <f t="shared" si="27"/>
        <v>-161.89999999999964</v>
      </c>
      <c r="X57" s="47">
        <f t="shared" si="27"/>
        <v>-206.99999999999955</v>
      </c>
      <c r="Y57" s="47">
        <f t="shared" si="27"/>
        <v>-205.099999999999</v>
      </c>
      <c r="Z57" s="47">
        <f t="shared" si="27"/>
        <v>-185.89999999999918</v>
      </c>
      <c r="AA57" s="47">
        <f t="shared" si="27"/>
        <v>-246.29999999999927</v>
      </c>
      <c r="AB57" s="47">
        <f t="shared" si="27"/>
        <v>-282.69999999999936</v>
      </c>
      <c r="AC57" s="47">
        <f t="shared" si="27"/>
        <v>-304.4999999999991</v>
      </c>
      <c r="AD57" s="47">
        <f t="shared" si="27"/>
        <v>-308.4999999999991</v>
      </c>
      <c r="AE57" s="47">
        <f t="shared" si="27"/>
        <v>-342.2999999999988</v>
      </c>
      <c r="AF57" s="47">
        <f t="shared" si="27"/>
        <v>-327.599999999999</v>
      </c>
      <c r="AG57" s="47">
        <f t="shared" si="27"/>
        <v>-333.2999999999988</v>
      </c>
      <c r="AH57" s="47">
        <f t="shared" si="27"/>
        <v>-275.99999999999864</v>
      </c>
      <c r="AI57" s="47">
        <f t="shared" si="27"/>
        <v>-258.59999999999854</v>
      </c>
      <c r="AJ57" s="47">
        <f t="shared" si="27"/>
        <v>-283.99999999999864</v>
      </c>
      <c r="AK57" s="47">
        <f t="shared" si="27"/>
        <v>-323.19999999999845</v>
      </c>
      <c r="AL57" s="47">
        <f t="shared" si="27"/>
        <v>-273.09999999999854</v>
      </c>
      <c r="AM57" s="47">
        <f t="shared" si="27"/>
        <v>-362.19999999999845</v>
      </c>
      <c r="AN57" s="47">
        <f t="shared" si="27"/>
        <v>-408.29999999999836</v>
      </c>
      <c r="AO57" s="47">
        <f t="shared" si="27"/>
        <v>-399.4999999999982</v>
      </c>
      <c r="AP57" s="47">
        <f t="shared" si="27"/>
        <v>-406.79999999999836</v>
      </c>
      <c r="AQ57" s="47">
        <f t="shared" si="27"/>
        <v>-484.29999999999836</v>
      </c>
      <c r="AR57" s="47">
        <f t="shared" si="27"/>
        <v>-463.3999999999987</v>
      </c>
      <c r="AS57" s="47">
        <f t="shared" si="27"/>
        <v>-478.29999999999836</v>
      </c>
      <c r="AT57" s="47">
        <f t="shared" si="27"/>
        <v>-512.5999999999985</v>
      </c>
      <c r="AU57" s="47">
        <f t="shared" si="27"/>
        <v>-508.09999999999854</v>
      </c>
      <c r="AV57" s="47">
        <f t="shared" si="27"/>
        <v>-511.1999999999989</v>
      </c>
      <c r="AW57" s="47">
        <f t="shared" si="27"/>
        <v>-461.9999999999982</v>
      </c>
      <c r="AX57" s="47">
        <f t="shared" si="27"/>
        <v>-465.9999999999982</v>
      </c>
      <c r="AY57" s="47">
        <f t="shared" si="27"/>
        <v>0</v>
      </c>
      <c r="AZ57" s="47">
        <f t="shared" si="27"/>
        <v>0</v>
      </c>
      <c r="BA57" s="47">
        <f t="shared" si="27"/>
        <v>0</v>
      </c>
      <c r="BB57" s="47">
        <f t="shared" si="23"/>
        <v>0</v>
      </c>
    </row>
    <row r="58" spans="1:54" ht="12.75">
      <c r="A58">
        <v>2005</v>
      </c>
      <c r="B58" s="47">
        <f t="shared" si="25"/>
        <v>-39.79999999999998</v>
      </c>
      <c r="C58" s="47">
        <f t="shared" si="27"/>
        <v>-72.4</v>
      </c>
      <c r="D58" s="47">
        <f t="shared" si="27"/>
        <v>-117.6</v>
      </c>
      <c r="E58" s="47">
        <f t="shared" si="27"/>
        <v>-184.79999999999995</v>
      </c>
      <c r="F58" s="47">
        <f t="shared" si="27"/>
        <v>-234.4999999999999</v>
      </c>
      <c r="G58" s="47">
        <f t="shared" si="27"/>
        <v>-295.4999999999999</v>
      </c>
      <c r="H58" s="47">
        <f t="shared" si="27"/>
        <v>-286.39999999999986</v>
      </c>
      <c r="I58" s="47">
        <f t="shared" si="27"/>
        <v>-295.29999999999984</v>
      </c>
      <c r="J58" s="47">
        <f t="shared" si="27"/>
        <v>-356.5999999999997</v>
      </c>
      <c r="K58" s="47">
        <f t="shared" si="27"/>
        <v>-384.0999999999997</v>
      </c>
      <c r="L58" s="47">
        <f t="shared" si="27"/>
        <v>-391.89999999999964</v>
      </c>
      <c r="M58" s="47">
        <f t="shared" si="27"/>
        <v>-445.1999999999996</v>
      </c>
      <c r="N58" s="47">
        <f t="shared" si="27"/>
        <v>-487.89999999999964</v>
      </c>
      <c r="O58" s="47">
        <f t="shared" si="27"/>
        <v>-501.2999999999997</v>
      </c>
      <c r="P58" s="47">
        <f t="shared" si="27"/>
        <v>-504.70000000000005</v>
      </c>
      <c r="Q58" s="47">
        <f t="shared" si="27"/>
        <v>-537.7</v>
      </c>
      <c r="R58" s="47">
        <f t="shared" si="27"/>
        <v>-582.2</v>
      </c>
      <c r="S58" s="47">
        <f t="shared" si="27"/>
        <v>-573.7</v>
      </c>
      <c r="T58" s="47">
        <f t="shared" si="27"/>
        <v>-627.3</v>
      </c>
      <c r="U58" s="47">
        <f t="shared" si="27"/>
        <v>-642.9999999999998</v>
      </c>
      <c r="V58" s="47">
        <f t="shared" si="27"/>
        <v>-657.0999999999992</v>
      </c>
      <c r="W58" s="47">
        <f t="shared" si="27"/>
        <v>-625.9999999999998</v>
      </c>
      <c r="X58" s="47">
        <f t="shared" si="27"/>
        <v>-734.1999999999996</v>
      </c>
      <c r="Y58" s="47">
        <f t="shared" si="27"/>
        <v>-777.799999999999</v>
      </c>
      <c r="Z58" s="47">
        <f t="shared" si="27"/>
        <v>-786.5999999999992</v>
      </c>
      <c r="AA58" s="47">
        <f t="shared" si="27"/>
        <v>-872.7999999999993</v>
      </c>
      <c r="AB58" s="47">
        <f t="shared" si="27"/>
        <v>-933.9999999999995</v>
      </c>
      <c r="AC58" s="47">
        <f t="shared" si="27"/>
        <v>-1001.5999999999995</v>
      </c>
      <c r="AD58" s="47">
        <f t="shared" si="27"/>
        <v>-999.5999999999995</v>
      </c>
      <c r="AE58" s="47">
        <f t="shared" si="27"/>
        <v>-1063.1999999999994</v>
      </c>
      <c r="AF58" s="47">
        <f t="shared" si="27"/>
        <v>-1112.0999999999995</v>
      </c>
      <c r="AG58" s="47">
        <f t="shared" si="27"/>
        <v>-1149.0999999999995</v>
      </c>
      <c r="AH58" s="47">
        <f t="shared" si="27"/>
        <v>-1124.0999999999995</v>
      </c>
      <c r="AI58" s="47">
        <f t="shared" si="27"/>
        <v>-1165.6999999999994</v>
      </c>
      <c r="AJ58" s="47">
        <f t="shared" si="27"/>
        <v>-1160.0999999999995</v>
      </c>
      <c r="AK58" s="47">
        <f t="shared" si="27"/>
        <v>-1197.2999999999993</v>
      </c>
      <c r="AL58" s="47">
        <f t="shared" si="27"/>
        <v>-1177.1999999999994</v>
      </c>
      <c r="AM58" s="47">
        <f t="shared" si="27"/>
        <v>-1245.6999999999994</v>
      </c>
      <c r="AN58" s="47">
        <f t="shared" si="27"/>
        <v>-1236.3999999999992</v>
      </c>
      <c r="AO58" s="47">
        <f t="shared" si="27"/>
        <v>-1221.599999999999</v>
      </c>
      <c r="AP58" s="47">
        <f t="shared" si="27"/>
        <v>-1204.8999999999992</v>
      </c>
      <c r="AQ58" s="47">
        <f t="shared" si="27"/>
        <v>-1225.8999999999992</v>
      </c>
      <c r="AR58" s="47">
        <f t="shared" si="27"/>
        <v>-1178.9999999999995</v>
      </c>
      <c r="AS58" s="47">
        <f t="shared" si="27"/>
        <v>-1228.8999999999992</v>
      </c>
      <c r="AT58" s="47">
        <f t="shared" si="27"/>
        <v>-1237.1999999999994</v>
      </c>
      <c r="AU58" s="47">
        <f t="shared" si="27"/>
        <v>-1236.2999999999993</v>
      </c>
      <c r="AV58" s="47">
        <f t="shared" si="27"/>
        <v>-1201.3999999999996</v>
      </c>
      <c r="AW58" s="47">
        <f t="shared" si="27"/>
        <v>-1151.999999999999</v>
      </c>
      <c r="AX58" s="47">
        <f t="shared" si="27"/>
        <v>-1139.699999999999</v>
      </c>
      <c r="AY58" s="47">
        <f t="shared" si="27"/>
        <v>0</v>
      </c>
      <c r="AZ58" s="47">
        <f t="shared" si="27"/>
        <v>0</v>
      </c>
      <c r="BA58" s="47">
        <f t="shared" si="27"/>
        <v>0</v>
      </c>
      <c r="BB58" s="47">
        <f t="shared" si="23"/>
        <v>0</v>
      </c>
    </row>
    <row r="59" spans="1:54" ht="12.75">
      <c r="A59">
        <v>2004</v>
      </c>
      <c r="B59" s="47">
        <f t="shared" si="25"/>
        <v>-81.79999999999998</v>
      </c>
      <c r="C59" s="47">
        <f t="shared" si="27"/>
        <v>-145</v>
      </c>
      <c r="D59" s="47">
        <f t="shared" si="27"/>
        <v>-178.2</v>
      </c>
      <c r="E59" s="47">
        <f t="shared" si="27"/>
        <v>-251.39999999999998</v>
      </c>
      <c r="F59" s="47">
        <f t="shared" si="27"/>
        <v>-298.0999999999999</v>
      </c>
      <c r="G59" s="47">
        <f t="shared" si="27"/>
        <v>-316.0999999999999</v>
      </c>
      <c r="H59" s="47">
        <f t="shared" si="27"/>
        <v>-348.4999999999999</v>
      </c>
      <c r="I59" s="47">
        <f t="shared" si="27"/>
        <v>-381.89999999999986</v>
      </c>
      <c r="J59" s="47">
        <f t="shared" si="27"/>
        <v>-455.7999999999997</v>
      </c>
      <c r="K59" s="47">
        <f t="shared" si="27"/>
        <v>-494.7999999999997</v>
      </c>
      <c r="L59" s="47">
        <f t="shared" si="27"/>
        <v>-509.5999999999997</v>
      </c>
      <c r="M59" s="47">
        <f t="shared" si="27"/>
        <v>-539.8999999999996</v>
      </c>
      <c r="N59" s="47">
        <f t="shared" si="27"/>
        <v>-626.1999999999996</v>
      </c>
      <c r="O59" s="47">
        <f t="shared" si="27"/>
        <v>-681.5999999999997</v>
      </c>
      <c r="P59" s="47">
        <f t="shared" si="27"/>
        <v>-710.6</v>
      </c>
      <c r="Q59" s="47">
        <f t="shared" si="27"/>
        <v>-785.5999999999999</v>
      </c>
      <c r="R59" s="47">
        <f aca="true" t="shared" si="28" ref="C59:BA60">R18-R$20</f>
        <v>-881.0999999999999</v>
      </c>
      <c r="S59" s="47">
        <f t="shared" si="28"/>
        <v>-923.5999999999999</v>
      </c>
      <c r="T59" s="47">
        <f t="shared" si="28"/>
        <v>-980.6999999999998</v>
      </c>
      <c r="U59" s="47">
        <f t="shared" si="28"/>
        <v>-998.8999999999996</v>
      </c>
      <c r="V59" s="47">
        <f t="shared" si="28"/>
        <v>-1022.4999999999991</v>
      </c>
      <c r="W59" s="47">
        <f t="shared" si="28"/>
        <v>-976.8999999999996</v>
      </c>
      <c r="X59" s="47">
        <f t="shared" si="28"/>
        <v>-1014.9999999999995</v>
      </c>
      <c r="Y59" s="47">
        <f t="shared" si="28"/>
        <v>-1055.599999999999</v>
      </c>
      <c r="Z59" s="47">
        <f t="shared" si="28"/>
        <v>-1066.3999999999992</v>
      </c>
      <c r="AA59" s="47">
        <f t="shared" si="28"/>
        <v>-1144.7999999999993</v>
      </c>
      <c r="AB59" s="47">
        <f t="shared" si="28"/>
        <v>-1175.1999999999994</v>
      </c>
      <c r="AC59" s="47">
        <f t="shared" si="28"/>
        <v>-1263.499999999999</v>
      </c>
      <c r="AD59" s="47">
        <f t="shared" si="28"/>
        <v>-1289.999999999999</v>
      </c>
      <c r="AE59" s="47">
        <f t="shared" si="28"/>
        <v>-1340.599999999999</v>
      </c>
      <c r="AF59" s="47">
        <f t="shared" si="28"/>
        <v>-1388.499999999999</v>
      </c>
      <c r="AG59" s="47">
        <f t="shared" si="28"/>
        <v>-1448.499999999999</v>
      </c>
      <c r="AH59" s="47">
        <f t="shared" si="28"/>
        <v>-1477.499999999999</v>
      </c>
      <c r="AI59" s="47">
        <f t="shared" si="28"/>
        <v>-1544.099999999999</v>
      </c>
      <c r="AJ59" s="47">
        <f t="shared" si="28"/>
        <v>-1644.499999999999</v>
      </c>
      <c r="AK59" s="47">
        <f t="shared" si="28"/>
        <v>-1730.699999999999</v>
      </c>
      <c r="AL59" s="47">
        <f t="shared" si="28"/>
        <v>-1696.599999999999</v>
      </c>
      <c r="AM59" s="47">
        <f t="shared" si="28"/>
        <v>-1699.099999999999</v>
      </c>
      <c r="AN59" s="47">
        <f t="shared" si="28"/>
        <v>-1737.7999999999988</v>
      </c>
      <c r="AO59" s="47">
        <f t="shared" si="28"/>
        <v>-1788.9999999999986</v>
      </c>
      <c r="AP59" s="47">
        <f t="shared" si="28"/>
        <v>-1770.2999999999988</v>
      </c>
      <c r="AQ59" s="47">
        <f t="shared" si="28"/>
        <v>-1795.7999999999988</v>
      </c>
      <c r="AR59" s="47">
        <f t="shared" si="28"/>
        <v>-1801.8999999999992</v>
      </c>
      <c r="AS59" s="47">
        <f t="shared" si="28"/>
        <v>-1829.7999999999988</v>
      </c>
      <c r="AT59" s="47">
        <f t="shared" si="28"/>
        <v>-1847.099999999999</v>
      </c>
      <c r="AU59" s="47">
        <f t="shared" si="28"/>
        <v>-1863.599999999999</v>
      </c>
      <c r="AV59" s="47">
        <f t="shared" si="28"/>
        <v>-1869.1999999999994</v>
      </c>
      <c r="AW59" s="47">
        <f t="shared" si="28"/>
        <v>-1804.099999999999</v>
      </c>
      <c r="AX59" s="47">
        <f t="shared" si="28"/>
        <v>-1845.7999999999988</v>
      </c>
      <c r="AY59" s="47">
        <f t="shared" si="28"/>
        <v>0</v>
      </c>
      <c r="AZ59" s="47">
        <f t="shared" si="28"/>
        <v>0</v>
      </c>
      <c r="BA59" s="47">
        <f t="shared" si="28"/>
        <v>0</v>
      </c>
      <c r="BB59" s="47">
        <f>BB18-BB$20</f>
        <v>0</v>
      </c>
    </row>
    <row r="60" spans="1:54" ht="12.75">
      <c r="A60">
        <v>2003</v>
      </c>
      <c r="B60" s="47">
        <f t="shared" si="25"/>
        <v>-89.79999999999998</v>
      </c>
      <c r="C60" s="47">
        <f t="shared" si="28"/>
        <v>-143</v>
      </c>
      <c r="D60" s="47">
        <f t="shared" si="28"/>
        <v>-230.2</v>
      </c>
      <c r="E60" s="47">
        <f t="shared" si="28"/>
        <v>-351.4</v>
      </c>
      <c r="F60" s="47">
        <f t="shared" si="28"/>
        <v>-382.0999999999999</v>
      </c>
      <c r="G60" s="47">
        <f t="shared" si="28"/>
        <v>-426.0999999999999</v>
      </c>
      <c r="H60" s="47">
        <f t="shared" si="28"/>
        <v>-406.4999999999999</v>
      </c>
      <c r="I60" s="47">
        <f t="shared" si="28"/>
        <v>-435.39999999999986</v>
      </c>
      <c r="J60" s="47">
        <f t="shared" si="28"/>
        <v>-529.2999999999997</v>
      </c>
      <c r="K60" s="47">
        <f t="shared" si="28"/>
        <v>-563.2999999999997</v>
      </c>
      <c r="L60" s="47">
        <f t="shared" si="28"/>
        <v>-571.0999999999997</v>
      </c>
      <c r="M60" s="47">
        <f t="shared" si="28"/>
        <v>-567.5999999999997</v>
      </c>
      <c r="N60" s="47">
        <f t="shared" si="28"/>
        <v>-621.8999999999996</v>
      </c>
      <c r="O60" s="47">
        <f t="shared" si="28"/>
        <v>-615.5999999999997</v>
      </c>
      <c r="P60" s="47">
        <f t="shared" si="28"/>
        <v>-611</v>
      </c>
      <c r="Q60" s="47">
        <f t="shared" si="28"/>
        <v>-616</v>
      </c>
      <c r="R60" s="47">
        <f t="shared" si="28"/>
        <v>-620.5</v>
      </c>
      <c r="S60" s="47">
        <f t="shared" si="28"/>
        <v>-676</v>
      </c>
      <c r="T60" s="47">
        <f t="shared" si="28"/>
        <v>-691.0999999999999</v>
      </c>
      <c r="U60" s="47">
        <f t="shared" si="28"/>
        <v>-688.2999999999997</v>
      </c>
      <c r="V60" s="47">
        <f t="shared" si="28"/>
        <v>-728.8999999999992</v>
      </c>
      <c r="W60" s="47">
        <f t="shared" si="28"/>
        <v>-722.2999999999997</v>
      </c>
      <c r="X60" s="47">
        <f t="shared" si="28"/>
        <v>-833.1999999999996</v>
      </c>
      <c r="Y60" s="47">
        <f t="shared" si="28"/>
        <v>-843.799999999999</v>
      </c>
      <c r="Z60" s="47">
        <f t="shared" si="28"/>
        <v>-834.0999999999992</v>
      </c>
      <c r="AA60" s="47">
        <f t="shared" si="28"/>
        <v>-921.4999999999993</v>
      </c>
      <c r="AB60" s="47">
        <f t="shared" si="28"/>
        <v>-894.3999999999996</v>
      </c>
      <c r="AC60" s="47">
        <f t="shared" si="28"/>
        <v>-972.1999999999994</v>
      </c>
      <c r="AD60" s="47">
        <f t="shared" si="28"/>
        <v>-1051.1999999999994</v>
      </c>
      <c r="AE60" s="47">
        <f t="shared" si="28"/>
        <v>-1101.7999999999993</v>
      </c>
      <c r="AF60" s="47">
        <f t="shared" si="28"/>
        <v>-1162.1999999999994</v>
      </c>
      <c r="AG60" s="47">
        <f t="shared" si="28"/>
        <v>-1219.1999999999994</v>
      </c>
      <c r="AH60" s="47">
        <f t="shared" si="28"/>
        <v>-1251.6999999999994</v>
      </c>
      <c r="AI60" s="47">
        <f t="shared" si="28"/>
        <v>-1244.0999999999995</v>
      </c>
      <c r="AJ60" s="47">
        <f t="shared" si="28"/>
        <v>-1238.9999999999995</v>
      </c>
      <c r="AK60" s="47">
        <f t="shared" si="28"/>
        <v>-1296.1999999999994</v>
      </c>
      <c r="AL60" s="47">
        <f t="shared" si="28"/>
        <v>-1337.0999999999995</v>
      </c>
      <c r="AM60" s="47">
        <f t="shared" si="28"/>
        <v>-1405.5999999999995</v>
      </c>
      <c r="AN60" s="47">
        <f t="shared" si="28"/>
        <v>-1455.7999999999993</v>
      </c>
      <c r="AO60" s="47">
        <f t="shared" si="28"/>
        <v>-1476.999999999999</v>
      </c>
      <c r="AP60" s="47">
        <f t="shared" si="28"/>
        <v>-1465.7999999999993</v>
      </c>
      <c r="AQ60" s="47">
        <f t="shared" si="28"/>
        <v>-1520.2999999999993</v>
      </c>
      <c r="AR60" s="47">
        <f t="shared" si="28"/>
        <v>-1500.3999999999996</v>
      </c>
      <c r="AS60" s="47">
        <f t="shared" si="28"/>
        <v>-1545.2999999999993</v>
      </c>
      <c r="AT60" s="47">
        <f t="shared" si="28"/>
        <v>-1607.5999999999995</v>
      </c>
      <c r="AU60" s="47">
        <f t="shared" si="28"/>
        <v>-1621.0999999999995</v>
      </c>
      <c r="AV60" s="47">
        <f t="shared" si="28"/>
        <v>-1642.1999999999998</v>
      </c>
      <c r="AW60" s="47">
        <f t="shared" si="28"/>
        <v>-1573.5999999999995</v>
      </c>
      <c r="AX60" s="47">
        <f t="shared" si="28"/>
        <v>-1645.2999999999993</v>
      </c>
      <c r="AY60" s="47">
        <f t="shared" si="28"/>
        <v>0</v>
      </c>
      <c r="AZ60" s="47">
        <f t="shared" si="28"/>
        <v>0</v>
      </c>
      <c r="BA60" s="47">
        <f t="shared" si="28"/>
        <v>0</v>
      </c>
      <c r="BB60" s="47">
        <f>BB19-BB$20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BG20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8" sqref="K28"/>
    </sheetView>
  </sheetViews>
  <sheetFormatPr defaultColWidth="11.421875" defaultRowHeight="12.75"/>
  <cols>
    <col min="1" max="1" width="16.7109375" style="0" customWidth="1"/>
    <col min="2" max="2" width="5.7109375" style="0" customWidth="1"/>
    <col min="3" max="3" width="6.28125" style="0" bestFit="1" customWidth="1"/>
    <col min="4" max="4" width="4.28125" style="0" hidden="1" customWidth="1"/>
    <col min="5" max="5" width="5.140625" style="0" customWidth="1"/>
    <col min="6" max="6" width="8.57421875" style="0" customWidth="1"/>
    <col min="7" max="29" width="3.8515625" style="0" customWidth="1"/>
    <col min="30" max="30" width="4.00390625" style="0" bestFit="1" customWidth="1"/>
    <col min="31" max="56" width="4.7109375" style="0" customWidth="1"/>
    <col min="57" max="58" width="5.00390625" style="0" customWidth="1"/>
    <col min="59" max="59" width="4.7109375" style="0" customWidth="1"/>
    <col min="60" max="62" width="9.140625" style="0" customWidth="1"/>
  </cols>
  <sheetData>
    <row r="1" spans="2:59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  <c r="BD1">
        <v>50</v>
      </c>
      <c r="BE1">
        <v>51</v>
      </c>
      <c r="BF1">
        <v>52</v>
      </c>
      <c r="BG1">
        <v>53</v>
      </c>
    </row>
    <row r="2" spans="2:59" ht="12.75">
      <c r="B2" s="11" t="s">
        <v>19</v>
      </c>
      <c r="G2" s="70" t="s">
        <v>71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2"/>
    </row>
    <row r="3" spans="1:59" s="5" customFormat="1" ht="90.75">
      <c r="A3" s="29">
        <f>COUNTA(A4:A12)</f>
        <v>9</v>
      </c>
      <c r="B3" s="22" t="s">
        <v>69</v>
      </c>
      <c r="C3" s="10" t="s">
        <v>60</v>
      </c>
      <c r="D3" s="15" t="s">
        <v>68</v>
      </c>
      <c r="E3" s="15" t="s">
        <v>61</v>
      </c>
      <c r="F3" s="24" t="s">
        <v>70</v>
      </c>
      <c r="G3" s="15">
        <v>43832</v>
      </c>
      <c r="H3" s="15">
        <v>43839</v>
      </c>
      <c r="I3" s="15">
        <v>43846</v>
      </c>
      <c r="J3" s="15">
        <v>43853</v>
      </c>
      <c r="K3" s="15">
        <v>43860</v>
      </c>
      <c r="L3" s="15">
        <v>43867</v>
      </c>
      <c r="M3" s="15">
        <v>43874</v>
      </c>
      <c r="N3" s="15">
        <v>43881</v>
      </c>
      <c r="O3" s="15">
        <v>43888</v>
      </c>
      <c r="P3" s="15">
        <v>43895</v>
      </c>
      <c r="Q3" s="15">
        <v>43902</v>
      </c>
      <c r="R3" s="64">
        <v>43909</v>
      </c>
      <c r="S3" s="64">
        <v>43916</v>
      </c>
      <c r="T3" s="64">
        <v>43923</v>
      </c>
      <c r="U3" s="64">
        <v>43930</v>
      </c>
      <c r="V3" s="64">
        <v>43937</v>
      </c>
      <c r="W3" s="64">
        <v>43944</v>
      </c>
      <c r="X3" s="64">
        <v>43951</v>
      </c>
      <c r="Y3" s="15">
        <v>43958</v>
      </c>
      <c r="Z3" s="15">
        <v>43965</v>
      </c>
      <c r="AA3" s="15">
        <v>43972</v>
      </c>
      <c r="AB3" s="15">
        <v>43979</v>
      </c>
      <c r="AC3" s="15">
        <v>43986</v>
      </c>
      <c r="AD3" s="15">
        <v>43993</v>
      </c>
      <c r="AE3" s="15">
        <v>44000</v>
      </c>
      <c r="AF3" s="15">
        <v>44007</v>
      </c>
      <c r="AG3" s="15">
        <v>44014</v>
      </c>
      <c r="AH3" s="15">
        <v>44021</v>
      </c>
      <c r="AI3" s="15">
        <v>44035</v>
      </c>
      <c r="AJ3" s="15">
        <v>44042</v>
      </c>
      <c r="AK3" s="15">
        <v>44049</v>
      </c>
      <c r="AL3" s="15">
        <v>44056</v>
      </c>
      <c r="AM3" s="15">
        <v>44063</v>
      </c>
      <c r="AN3" s="15">
        <v>44070</v>
      </c>
      <c r="AO3" s="15">
        <v>44077</v>
      </c>
      <c r="AP3" s="15">
        <v>44084</v>
      </c>
      <c r="AQ3" s="15">
        <v>44091</v>
      </c>
      <c r="AR3" s="15">
        <v>44098</v>
      </c>
      <c r="AS3" s="15">
        <v>44105</v>
      </c>
      <c r="AT3" s="15">
        <v>44112</v>
      </c>
      <c r="AU3" s="15">
        <v>44119</v>
      </c>
      <c r="AV3" s="15">
        <v>44126</v>
      </c>
      <c r="AW3" s="15">
        <v>44133</v>
      </c>
      <c r="AX3" s="15">
        <v>44140</v>
      </c>
      <c r="AY3" s="15">
        <v>44147</v>
      </c>
      <c r="AZ3" s="15">
        <v>44154</v>
      </c>
      <c r="BA3" s="15">
        <v>44161</v>
      </c>
      <c r="BB3" s="15">
        <v>44168</v>
      </c>
      <c r="BC3" s="15">
        <v>44175</v>
      </c>
      <c r="BD3" s="15">
        <v>44180</v>
      </c>
      <c r="BE3" s="15">
        <v>44182</v>
      </c>
      <c r="BF3" s="15">
        <v>44187</v>
      </c>
      <c r="BG3" s="15">
        <v>44187</v>
      </c>
    </row>
    <row r="4" spans="1:59" ht="12.75">
      <c r="A4" s="3" t="s">
        <v>1</v>
      </c>
      <c r="B4" s="20">
        <f aca="true" t="shared" si="0" ref="B4:B12">SUM(G4:BG4)</f>
        <v>502.2000000000002</v>
      </c>
      <c r="C4" s="9">
        <f aca="true" t="shared" si="1" ref="C4:C12">E4/D4</f>
        <v>0.8679245283018868</v>
      </c>
      <c r="D4" s="33">
        <f aca="true" t="shared" si="2" ref="D4:D12">COUNT($G$14:$BG$14)</f>
        <v>53</v>
      </c>
      <c r="E4" s="16">
        <f aca="true" t="shared" si="3" ref="E4:E12">52-COUNTBLANK(G4:BG4)</f>
        <v>46</v>
      </c>
      <c r="F4" s="26">
        <f aca="true" t="shared" si="4" ref="F4:F12">B4/COUNT(G4:BG4)</f>
        <v>10.685106382978727</v>
      </c>
      <c r="G4" s="56">
        <v>12</v>
      </c>
      <c r="H4" s="56">
        <v>12</v>
      </c>
      <c r="I4" s="56">
        <v>10.6</v>
      </c>
      <c r="J4" s="56">
        <v>13.3</v>
      </c>
      <c r="K4" s="56">
        <v>10.6</v>
      </c>
      <c r="L4" s="56">
        <v>10.5</v>
      </c>
      <c r="M4" s="56">
        <v>10.6</v>
      </c>
      <c r="N4" s="56">
        <v>10.6</v>
      </c>
      <c r="O4" s="56"/>
      <c r="P4" s="56"/>
      <c r="Q4" s="56">
        <v>10.6</v>
      </c>
      <c r="R4" s="65">
        <v>7.1</v>
      </c>
      <c r="S4" s="65">
        <v>7.7</v>
      </c>
      <c r="T4" s="65">
        <v>8.4</v>
      </c>
      <c r="U4" s="65"/>
      <c r="V4" s="65">
        <v>11</v>
      </c>
      <c r="W4" s="65">
        <v>12.7</v>
      </c>
      <c r="X4" s="65">
        <v>9.7</v>
      </c>
      <c r="Y4" s="56">
        <v>12</v>
      </c>
      <c r="Z4" s="56">
        <v>13.1</v>
      </c>
      <c r="AA4" s="56">
        <v>5.4</v>
      </c>
      <c r="AB4" s="56">
        <v>12</v>
      </c>
      <c r="AC4" s="56">
        <v>6.7</v>
      </c>
      <c r="AD4" s="56">
        <v>8.5</v>
      </c>
      <c r="AE4" s="56">
        <v>12</v>
      </c>
      <c r="AF4" s="56"/>
      <c r="AG4" s="56">
        <v>12</v>
      </c>
      <c r="AH4" s="56">
        <v>12</v>
      </c>
      <c r="AI4" s="56">
        <v>11.2</v>
      </c>
      <c r="AJ4" s="56">
        <v>11</v>
      </c>
      <c r="AK4" s="56">
        <v>9.8</v>
      </c>
      <c r="AL4" s="56">
        <v>11</v>
      </c>
      <c r="AM4" s="56">
        <v>11</v>
      </c>
      <c r="AN4" s="56">
        <v>10.6</v>
      </c>
      <c r="AO4" s="56"/>
      <c r="AP4" s="56">
        <v>10.6</v>
      </c>
      <c r="AQ4" s="56"/>
      <c r="AR4" s="56">
        <v>12</v>
      </c>
      <c r="AS4" s="56">
        <v>10.6</v>
      </c>
      <c r="AT4" s="56">
        <v>12</v>
      </c>
      <c r="AU4" s="56">
        <v>12</v>
      </c>
      <c r="AV4" s="56">
        <v>10.6</v>
      </c>
      <c r="AW4" s="56">
        <v>12</v>
      </c>
      <c r="AX4" s="56">
        <v>12</v>
      </c>
      <c r="AY4" s="56">
        <v>10.6</v>
      </c>
      <c r="AZ4" s="56">
        <v>10.6</v>
      </c>
      <c r="BA4" s="56">
        <v>10.6</v>
      </c>
      <c r="BB4" s="56">
        <v>10.6</v>
      </c>
      <c r="BC4" s="56">
        <v>10.6</v>
      </c>
      <c r="BD4" s="56">
        <v>10.6</v>
      </c>
      <c r="BE4" s="56">
        <v>10.6</v>
      </c>
      <c r="BF4" s="56">
        <v>10.6</v>
      </c>
      <c r="BG4" s="56">
        <v>9.9</v>
      </c>
    </row>
    <row r="5" spans="1:59" ht="12.75">
      <c r="A5" s="3" t="s">
        <v>8</v>
      </c>
      <c r="B5" s="20">
        <f t="shared" si="0"/>
        <v>455.80000000000007</v>
      </c>
      <c r="C5" s="7">
        <f t="shared" si="1"/>
        <v>0.7358490566037735</v>
      </c>
      <c r="D5" s="33">
        <f t="shared" si="2"/>
        <v>53</v>
      </c>
      <c r="E5" s="16">
        <f t="shared" si="3"/>
        <v>39</v>
      </c>
      <c r="F5" s="26">
        <f t="shared" si="4"/>
        <v>11.395000000000001</v>
      </c>
      <c r="G5" s="56"/>
      <c r="H5" s="56">
        <v>11</v>
      </c>
      <c r="I5" s="56">
        <v>10.6</v>
      </c>
      <c r="J5" s="56">
        <v>11</v>
      </c>
      <c r="K5" s="56">
        <v>12</v>
      </c>
      <c r="L5" s="56">
        <v>12</v>
      </c>
      <c r="M5" s="56">
        <v>10.6</v>
      </c>
      <c r="N5" s="56"/>
      <c r="O5" s="56">
        <v>10</v>
      </c>
      <c r="P5" s="56">
        <v>10</v>
      </c>
      <c r="Q5" s="56">
        <v>12</v>
      </c>
      <c r="R5" s="65"/>
      <c r="S5" s="65"/>
      <c r="T5" s="65"/>
      <c r="U5" s="65">
        <v>11</v>
      </c>
      <c r="V5" s="65">
        <v>12.5</v>
      </c>
      <c r="W5" s="65">
        <v>12.3</v>
      </c>
      <c r="X5" s="65"/>
      <c r="Y5" s="56">
        <v>12</v>
      </c>
      <c r="Z5" s="56">
        <v>12</v>
      </c>
      <c r="AA5" s="56">
        <v>5.4</v>
      </c>
      <c r="AB5" s="56">
        <v>10.6</v>
      </c>
      <c r="AC5" s="56">
        <v>11</v>
      </c>
      <c r="AD5" s="56"/>
      <c r="AE5" s="56">
        <v>14</v>
      </c>
      <c r="AF5" s="56">
        <v>10.6</v>
      </c>
      <c r="AG5" s="56">
        <v>12</v>
      </c>
      <c r="AH5" s="56">
        <v>12</v>
      </c>
      <c r="AI5" s="56"/>
      <c r="AJ5" s="56"/>
      <c r="AK5" s="56"/>
      <c r="AL5" s="56">
        <v>11</v>
      </c>
      <c r="AM5" s="56">
        <v>11</v>
      </c>
      <c r="AN5" s="56">
        <v>12</v>
      </c>
      <c r="AO5" s="56"/>
      <c r="AP5" s="56">
        <v>10.6</v>
      </c>
      <c r="AQ5" s="65">
        <v>10</v>
      </c>
      <c r="AR5" s="56">
        <v>12</v>
      </c>
      <c r="AS5" s="56">
        <v>10.6</v>
      </c>
      <c r="AT5" s="56">
        <v>12</v>
      </c>
      <c r="AU5" s="56">
        <v>12</v>
      </c>
      <c r="AV5" s="56">
        <v>12</v>
      </c>
      <c r="AW5" s="56">
        <v>12</v>
      </c>
      <c r="AX5" s="56">
        <v>12</v>
      </c>
      <c r="AY5" s="56">
        <v>12</v>
      </c>
      <c r="AZ5" s="56">
        <v>12</v>
      </c>
      <c r="BA5" s="56">
        <v>12</v>
      </c>
      <c r="BB5" s="56">
        <v>12</v>
      </c>
      <c r="BC5" s="56">
        <v>12</v>
      </c>
      <c r="BD5" s="56">
        <v>12</v>
      </c>
      <c r="BE5" s="56">
        <v>12</v>
      </c>
      <c r="BF5" s="56"/>
      <c r="BG5" s="56"/>
    </row>
    <row r="6" spans="1:59" ht="12.75">
      <c r="A6" s="3" t="s">
        <v>9</v>
      </c>
      <c r="B6" s="20">
        <f t="shared" si="0"/>
        <v>426.29999999999995</v>
      </c>
      <c r="C6" s="7">
        <f t="shared" si="1"/>
        <v>0.660377358490566</v>
      </c>
      <c r="D6" s="33">
        <f t="shared" si="2"/>
        <v>53</v>
      </c>
      <c r="E6" s="16">
        <f t="shared" si="3"/>
        <v>35</v>
      </c>
      <c r="F6" s="26">
        <f t="shared" si="4"/>
        <v>11.841666666666665</v>
      </c>
      <c r="G6" s="56"/>
      <c r="H6" s="56">
        <v>12</v>
      </c>
      <c r="I6" s="56"/>
      <c r="J6" s="56"/>
      <c r="K6" s="56">
        <v>12</v>
      </c>
      <c r="L6" s="56">
        <v>12</v>
      </c>
      <c r="M6" s="56">
        <v>14.3</v>
      </c>
      <c r="N6" s="56">
        <v>15.9</v>
      </c>
      <c r="O6" s="56">
        <v>10</v>
      </c>
      <c r="P6" s="56">
        <v>17.1</v>
      </c>
      <c r="Q6" s="56">
        <v>12</v>
      </c>
      <c r="R6" s="65"/>
      <c r="S6" s="65"/>
      <c r="T6" s="65"/>
      <c r="U6" s="65"/>
      <c r="V6" s="65">
        <v>15</v>
      </c>
      <c r="W6" s="65"/>
      <c r="X6" s="65">
        <v>14</v>
      </c>
      <c r="Y6" s="56">
        <v>12</v>
      </c>
      <c r="Z6" s="56">
        <v>12</v>
      </c>
      <c r="AA6" s="56">
        <v>5.4</v>
      </c>
      <c r="AB6" s="56">
        <v>10.6</v>
      </c>
      <c r="AC6" s="56">
        <v>11</v>
      </c>
      <c r="AD6" s="56">
        <v>8.5</v>
      </c>
      <c r="AE6" s="56">
        <v>12</v>
      </c>
      <c r="AF6" s="56">
        <v>10.6</v>
      </c>
      <c r="AG6" s="56"/>
      <c r="AH6" s="56"/>
      <c r="AI6" s="56"/>
      <c r="AJ6" s="56"/>
      <c r="AK6" s="56"/>
      <c r="AL6" s="56">
        <v>11</v>
      </c>
      <c r="AM6" s="56">
        <v>11</v>
      </c>
      <c r="AN6" s="56">
        <v>12</v>
      </c>
      <c r="AO6" s="56">
        <v>12</v>
      </c>
      <c r="AP6" s="56">
        <v>12</v>
      </c>
      <c r="AQ6" s="65">
        <v>10</v>
      </c>
      <c r="AR6" s="56"/>
      <c r="AS6" s="56"/>
      <c r="AT6" s="56"/>
      <c r="AU6" s="56"/>
      <c r="AV6" s="56">
        <v>12</v>
      </c>
      <c r="AW6" s="56">
        <v>12</v>
      </c>
      <c r="AX6" s="56">
        <v>12</v>
      </c>
      <c r="AY6" s="56">
        <v>12</v>
      </c>
      <c r="AZ6" s="56">
        <v>12</v>
      </c>
      <c r="BA6" s="56">
        <v>12</v>
      </c>
      <c r="BB6" s="56">
        <v>12</v>
      </c>
      <c r="BC6" s="56">
        <v>12</v>
      </c>
      <c r="BD6" s="56">
        <v>12</v>
      </c>
      <c r="BE6" s="56">
        <v>12</v>
      </c>
      <c r="BF6" s="56">
        <v>12</v>
      </c>
      <c r="BG6" s="56">
        <v>9.9</v>
      </c>
    </row>
    <row r="7" spans="1:59" ht="12.75">
      <c r="A7" s="3" t="s">
        <v>11</v>
      </c>
      <c r="B7" s="20">
        <f t="shared" si="0"/>
        <v>295.7</v>
      </c>
      <c r="C7" s="7">
        <f t="shared" si="1"/>
        <v>0.4339622641509434</v>
      </c>
      <c r="D7" s="33">
        <f t="shared" si="2"/>
        <v>53</v>
      </c>
      <c r="E7" s="16">
        <f t="shared" si="3"/>
        <v>23</v>
      </c>
      <c r="F7" s="26">
        <f t="shared" si="4"/>
        <v>12.320833333333333</v>
      </c>
      <c r="G7" s="56">
        <v>12</v>
      </c>
      <c r="H7" s="56">
        <v>12</v>
      </c>
      <c r="I7" s="56">
        <v>10.6</v>
      </c>
      <c r="J7" s="56"/>
      <c r="K7" s="56">
        <v>12</v>
      </c>
      <c r="L7" s="56"/>
      <c r="M7" s="56">
        <v>10.6</v>
      </c>
      <c r="N7" s="56">
        <v>14.4</v>
      </c>
      <c r="O7" s="56"/>
      <c r="P7" s="56"/>
      <c r="Q7" s="56">
        <v>12</v>
      </c>
      <c r="R7" s="65"/>
      <c r="S7" s="65"/>
      <c r="T7" s="65"/>
      <c r="U7" s="65">
        <v>12.5</v>
      </c>
      <c r="V7" s="65"/>
      <c r="W7" s="65">
        <v>17.1</v>
      </c>
      <c r="X7" s="56">
        <v>15.2</v>
      </c>
      <c r="Y7" s="56"/>
      <c r="Z7" s="56"/>
      <c r="AA7" s="65">
        <v>12.5</v>
      </c>
      <c r="AB7" s="65">
        <v>13.5</v>
      </c>
      <c r="AC7" s="56"/>
      <c r="AD7" s="56">
        <v>16.4</v>
      </c>
      <c r="AE7" s="56"/>
      <c r="AF7" s="56">
        <v>10.6</v>
      </c>
      <c r="AG7" s="56">
        <v>12</v>
      </c>
      <c r="AH7" s="56">
        <v>12</v>
      </c>
      <c r="AI7" s="56"/>
      <c r="AJ7" s="56">
        <v>11</v>
      </c>
      <c r="AK7" s="56">
        <v>11.2</v>
      </c>
      <c r="AL7" s="56">
        <v>11</v>
      </c>
      <c r="AM7" s="56"/>
      <c r="AN7" s="56"/>
      <c r="AO7" s="56"/>
      <c r="AP7" s="56">
        <v>12</v>
      </c>
      <c r="AQ7" s="56"/>
      <c r="AR7" s="56"/>
      <c r="AS7" s="56">
        <v>10.6</v>
      </c>
      <c r="AT7" s="56">
        <v>12</v>
      </c>
      <c r="AU7" s="56">
        <v>10.5</v>
      </c>
      <c r="AV7" s="56"/>
      <c r="AW7" s="56">
        <v>12</v>
      </c>
      <c r="AX7" s="56"/>
      <c r="AY7" s="56"/>
      <c r="AZ7" s="56"/>
      <c r="BA7" s="56"/>
      <c r="BB7" s="56"/>
      <c r="BC7" s="56"/>
      <c r="BD7" s="56"/>
      <c r="BE7" s="56"/>
      <c r="BF7" s="56"/>
      <c r="BG7" s="56"/>
    </row>
    <row r="8" spans="1:59" ht="12" customHeight="1">
      <c r="A8" s="3" t="s">
        <v>7</v>
      </c>
      <c r="B8" s="20">
        <f t="shared" si="0"/>
        <v>268.90000000000003</v>
      </c>
      <c r="C8" s="7">
        <f t="shared" si="1"/>
        <v>0.4716981132075472</v>
      </c>
      <c r="D8" s="33">
        <f t="shared" si="2"/>
        <v>53</v>
      </c>
      <c r="E8" s="16">
        <f t="shared" si="3"/>
        <v>25</v>
      </c>
      <c r="F8" s="26">
        <f t="shared" si="4"/>
        <v>10.342307692307694</v>
      </c>
      <c r="G8" s="56"/>
      <c r="H8" s="56"/>
      <c r="I8" s="56"/>
      <c r="J8" s="56"/>
      <c r="K8" s="56"/>
      <c r="L8" s="56">
        <v>10.4</v>
      </c>
      <c r="M8" s="56"/>
      <c r="N8" s="56"/>
      <c r="O8" s="56"/>
      <c r="P8" s="56"/>
      <c r="Q8" s="56"/>
      <c r="R8" s="65"/>
      <c r="S8" s="65"/>
      <c r="T8" s="65"/>
      <c r="U8" s="65"/>
      <c r="V8" s="65"/>
      <c r="W8" s="65"/>
      <c r="X8" s="65"/>
      <c r="Y8" s="56">
        <v>12</v>
      </c>
      <c r="Z8" s="56">
        <v>7.7</v>
      </c>
      <c r="AA8" s="56">
        <v>5.4</v>
      </c>
      <c r="AB8" s="56">
        <v>12</v>
      </c>
      <c r="AC8" s="56">
        <v>6.7</v>
      </c>
      <c r="AD8" s="56">
        <v>8.5</v>
      </c>
      <c r="AE8" s="56">
        <v>12</v>
      </c>
      <c r="AF8" s="56">
        <v>10.6</v>
      </c>
      <c r="AG8" s="56"/>
      <c r="AH8" s="56"/>
      <c r="AI8" s="56">
        <v>11.2</v>
      </c>
      <c r="AJ8" s="56">
        <v>11</v>
      </c>
      <c r="AK8" s="56">
        <v>9.8</v>
      </c>
      <c r="AL8" s="56">
        <v>11</v>
      </c>
      <c r="AM8" s="56">
        <v>11</v>
      </c>
      <c r="AN8" s="56">
        <v>10.6</v>
      </c>
      <c r="AO8" s="56"/>
      <c r="AP8" s="56"/>
      <c r="AQ8" s="56"/>
      <c r="AR8" s="56">
        <v>12</v>
      </c>
      <c r="AS8" s="56"/>
      <c r="AT8" s="56"/>
      <c r="AU8" s="56"/>
      <c r="AV8" s="56"/>
      <c r="AW8" s="56">
        <v>12</v>
      </c>
      <c r="AX8" s="56">
        <v>12</v>
      </c>
      <c r="AY8" s="56">
        <v>8.4</v>
      </c>
      <c r="AZ8" s="56">
        <v>11</v>
      </c>
      <c r="BA8" s="56">
        <v>10.6</v>
      </c>
      <c r="BB8" s="56">
        <v>10.6</v>
      </c>
      <c r="BC8" s="56">
        <v>10.6</v>
      </c>
      <c r="BD8" s="56">
        <v>10.6</v>
      </c>
      <c r="BE8" s="56">
        <v>10.6</v>
      </c>
      <c r="BF8" s="56">
        <v>10.6</v>
      </c>
      <c r="BG8" s="56"/>
    </row>
    <row r="9" spans="1:59" ht="12.75">
      <c r="A9" s="3" t="s">
        <v>0</v>
      </c>
      <c r="B9" s="20">
        <f t="shared" si="0"/>
        <v>204.1</v>
      </c>
      <c r="C9" s="7">
        <f t="shared" si="1"/>
        <v>0.4716981132075472</v>
      </c>
      <c r="D9" s="33">
        <f t="shared" si="2"/>
        <v>53</v>
      </c>
      <c r="E9" s="16">
        <f t="shared" si="3"/>
        <v>25</v>
      </c>
      <c r="F9" s="26">
        <f t="shared" si="4"/>
        <v>8.164</v>
      </c>
      <c r="G9" s="56"/>
      <c r="H9" s="56">
        <v>10.6</v>
      </c>
      <c r="I9" s="56">
        <v>5.5</v>
      </c>
      <c r="J9" s="56">
        <v>10.6</v>
      </c>
      <c r="K9" s="56"/>
      <c r="L9" s="56">
        <v>10.5</v>
      </c>
      <c r="M9" s="56">
        <v>10.6</v>
      </c>
      <c r="N9" s="56"/>
      <c r="O9" s="56"/>
      <c r="P9" s="56">
        <v>8</v>
      </c>
      <c r="Q9" s="56">
        <v>10.6</v>
      </c>
      <c r="R9" s="65"/>
      <c r="S9" s="65"/>
      <c r="T9" s="65"/>
      <c r="U9" s="65"/>
      <c r="V9" s="65">
        <v>7.5</v>
      </c>
      <c r="W9" s="65"/>
      <c r="X9" s="65"/>
      <c r="Y9" s="56"/>
      <c r="Z9" s="56"/>
      <c r="AA9" s="56"/>
      <c r="AB9" s="56" t="s">
        <v>57</v>
      </c>
      <c r="AC9" s="56">
        <v>6.7</v>
      </c>
      <c r="AD9" s="56"/>
      <c r="AE9" s="56">
        <v>8</v>
      </c>
      <c r="AF9" s="56">
        <v>5.5</v>
      </c>
      <c r="AG9" s="56"/>
      <c r="AH9" s="56"/>
      <c r="AI9" s="56"/>
      <c r="AJ9" s="56"/>
      <c r="AK9" s="56">
        <v>9</v>
      </c>
      <c r="AL9" s="56">
        <v>8</v>
      </c>
      <c r="AM9" s="56"/>
      <c r="AN9" s="56">
        <v>10</v>
      </c>
      <c r="AO9" s="56"/>
      <c r="AP9" s="56"/>
      <c r="AQ9" s="56"/>
      <c r="AR9" s="56">
        <v>10.4</v>
      </c>
      <c r="AS9" s="56"/>
      <c r="AT9" s="56"/>
      <c r="AU9" s="56">
        <v>9.4</v>
      </c>
      <c r="AV9" s="56">
        <v>10.6</v>
      </c>
      <c r="AW9" s="56">
        <v>0</v>
      </c>
      <c r="AX9" s="56">
        <v>10</v>
      </c>
      <c r="AY9" s="56">
        <v>6</v>
      </c>
      <c r="AZ9" s="56">
        <v>10.6</v>
      </c>
      <c r="BA9" s="56">
        <v>5</v>
      </c>
      <c r="BB9" s="56">
        <v>5</v>
      </c>
      <c r="BC9" s="56">
        <v>8</v>
      </c>
      <c r="BD9" s="56"/>
      <c r="BE9" s="56">
        <v>8</v>
      </c>
      <c r="BF9" s="56"/>
      <c r="BG9" s="56"/>
    </row>
    <row r="10" spans="1:59" ht="12.75">
      <c r="A10" s="3" t="s">
        <v>6</v>
      </c>
      <c r="B10" s="20">
        <f t="shared" si="0"/>
        <v>77.5</v>
      </c>
      <c r="C10" s="7">
        <f t="shared" si="1"/>
        <v>0.1320754716981132</v>
      </c>
      <c r="D10" s="33">
        <f t="shared" si="2"/>
        <v>53</v>
      </c>
      <c r="E10" s="16">
        <f t="shared" si="3"/>
        <v>7</v>
      </c>
      <c r="F10" s="26">
        <f t="shared" si="4"/>
        <v>9.6875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65"/>
      <c r="S10" s="65"/>
      <c r="T10" s="65"/>
      <c r="U10" s="65"/>
      <c r="V10" s="65"/>
      <c r="W10" s="65">
        <v>10.5</v>
      </c>
      <c r="X10" s="65"/>
      <c r="Y10" s="56"/>
      <c r="Z10" s="56"/>
      <c r="AA10" s="56"/>
      <c r="AB10" s="56">
        <v>10.6</v>
      </c>
      <c r="AC10" s="56"/>
      <c r="AD10" s="56">
        <v>8.1</v>
      </c>
      <c r="AE10" s="56"/>
      <c r="AF10" s="56"/>
      <c r="AG10" s="56"/>
      <c r="AH10" s="56"/>
      <c r="AI10" s="56">
        <v>8.1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>
        <v>8.4</v>
      </c>
      <c r="AT10" s="56"/>
      <c r="AU10" s="56"/>
      <c r="AV10" s="56"/>
      <c r="AW10" s="56"/>
      <c r="AX10" s="56"/>
      <c r="AY10" s="56">
        <v>10.6</v>
      </c>
      <c r="AZ10" s="56"/>
      <c r="BA10" s="56">
        <v>10.6</v>
      </c>
      <c r="BB10" s="56"/>
      <c r="BC10" s="56"/>
      <c r="BD10" s="56"/>
      <c r="BE10" s="56">
        <v>10.6</v>
      </c>
      <c r="BF10" s="56"/>
      <c r="BG10" s="56"/>
    </row>
    <row r="11" spans="1:59" ht="12.75">
      <c r="A11" s="3" t="s">
        <v>5</v>
      </c>
      <c r="B11" s="20">
        <f t="shared" si="0"/>
        <v>31</v>
      </c>
      <c r="C11" s="7">
        <f t="shared" si="1"/>
        <v>0.11320754716981132</v>
      </c>
      <c r="D11" s="33">
        <f t="shared" si="2"/>
        <v>53</v>
      </c>
      <c r="E11" s="16">
        <f t="shared" si="3"/>
        <v>6</v>
      </c>
      <c r="F11" s="26">
        <f t="shared" si="4"/>
        <v>6.2</v>
      </c>
      <c r="G11" s="56">
        <v>6</v>
      </c>
      <c r="H11" s="56">
        <v>7</v>
      </c>
      <c r="I11" s="56"/>
      <c r="J11" s="56"/>
      <c r="K11" s="56"/>
      <c r="L11" s="56"/>
      <c r="M11" s="56"/>
      <c r="N11" s="56">
        <v>6</v>
      </c>
      <c r="O11" s="56"/>
      <c r="P11" s="56"/>
      <c r="Q11" s="56">
        <v>6</v>
      </c>
      <c r="R11" s="65"/>
      <c r="S11" s="65"/>
      <c r="T11" s="65"/>
      <c r="U11" s="65"/>
      <c r="V11" s="65">
        <v>6</v>
      </c>
      <c r="W11" s="65"/>
      <c r="X11" s="65"/>
      <c r="Y11" s="56"/>
      <c r="Z11" s="56"/>
      <c r="AA11" s="56"/>
      <c r="AB11" s="56"/>
      <c r="AC11" s="56"/>
      <c r="AD11" s="56"/>
      <c r="AE11" s="56" t="s">
        <v>57</v>
      </c>
      <c r="AF11" s="56"/>
      <c r="AG11" s="56"/>
      <c r="AH11" s="56"/>
      <c r="AI11" s="56"/>
      <c r="AJ11" s="56"/>
      <c r="AK11" s="56" t="s">
        <v>57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</row>
    <row r="12" spans="1:59" ht="12.75">
      <c r="A12" s="3" t="s">
        <v>62</v>
      </c>
      <c r="B12" s="20">
        <f t="shared" si="0"/>
        <v>17</v>
      </c>
      <c r="C12" s="7">
        <f t="shared" si="1"/>
        <v>0.018867924528301886</v>
      </c>
      <c r="D12" s="33">
        <f t="shared" si="2"/>
        <v>53</v>
      </c>
      <c r="E12" s="16">
        <f t="shared" si="3"/>
        <v>1</v>
      </c>
      <c r="F12" s="26">
        <f t="shared" si="4"/>
        <v>8.5</v>
      </c>
      <c r="G12" s="56"/>
      <c r="H12" s="56"/>
      <c r="I12" s="56"/>
      <c r="J12" s="56"/>
      <c r="K12" s="56"/>
      <c r="L12" s="56"/>
      <c r="M12" s="56"/>
      <c r="N12" s="56"/>
      <c r="O12" s="56">
        <v>8</v>
      </c>
      <c r="P12" s="56"/>
      <c r="Q12" s="56"/>
      <c r="R12" s="65"/>
      <c r="S12" s="65"/>
      <c r="T12" s="65"/>
      <c r="U12" s="65"/>
      <c r="V12" s="65"/>
      <c r="W12" s="65"/>
      <c r="X12" s="65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>
        <v>9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</row>
    <row r="13" spans="1:59" s="27" customFormat="1" ht="12.75">
      <c r="A13" s="29" t="s">
        <v>25</v>
      </c>
      <c r="B13" s="29" t="s">
        <v>25</v>
      </c>
      <c r="C13" s="29" t="s">
        <v>25</v>
      </c>
      <c r="D13" s="29" t="s">
        <v>25</v>
      </c>
      <c r="E13" s="16">
        <f>51-COUNTBLANK(G13:BG13)</f>
        <v>51</v>
      </c>
      <c r="F13" s="29" t="s">
        <v>25</v>
      </c>
      <c r="G13" s="57">
        <f aca="true" t="shared" si="5" ref="G13:AL13">COUNT(G4:G12)</f>
        <v>3</v>
      </c>
      <c r="H13" s="57">
        <f t="shared" si="5"/>
        <v>6</v>
      </c>
      <c r="I13" s="57">
        <f t="shared" si="5"/>
        <v>4</v>
      </c>
      <c r="J13" s="57">
        <f t="shared" si="5"/>
        <v>3</v>
      </c>
      <c r="K13" s="57">
        <f t="shared" si="5"/>
        <v>4</v>
      </c>
      <c r="L13" s="57">
        <f t="shared" si="5"/>
        <v>5</v>
      </c>
      <c r="M13" s="57">
        <f t="shared" si="5"/>
        <v>5</v>
      </c>
      <c r="N13" s="57">
        <f t="shared" si="5"/>
        <v>4</v>
      </c>
      <c r="O13" s="57">
        <f t="shared" si="5"/>
        <v>3</v>
      </c>
      <c r="P13" s="57">
        <f t="shared" si="5"/>
        <v>3</v>
      </c>
      <c r="Q13" s="57">
        <f t="shared" si="5"/>
        <v>6</v>
      </c>
      <c r="R13" s="57">
        <f t="shared" si="5"/>
        <v>1</v>
      </c>
      <c r="S13" s="57">
        <f t="shared" si="5"/>
        <v>1</v>
      </c>
      <c r="T13" s="57">
        <f t="shared" si="5"/>
        <v>1</v>
      </c>
      <c r="U13" s="57">
        <f t="shared" si="5"/>
        <v>2</v>
      </c>
      <c r="V13" s="57">
        <f t="shared" si="5"/>
        <v>5</v>
      </c>
      <c r="W13" s="57">
        <f t="shared" si="5"/>
        <v>4</v>
      </c>
      <c r="X13" s="57">
        <f t="shared" si="5"/>
        <v>3</v>
      </c>
      <c r="Y13" s="57">
        <f t="shared" si="5"/>
        <v>4</v>
      </c>
      <c r="Z13" s="57">
        <f t="shared" si="5"/>
        <v>4</v>
      </c>
      <c r="AA13" s="57">
        <f t="shared" si="5"/>
        <v>5</v>
      </c>
      <c r="AB13" s="57">
        <f t="shared" si="5"/>
        <v>6</v>
      </c>
      <c r="AC13" s="57">
        <f t="shared" si="5"/>
        <v>5</v>
      </c>
      <c r="AD13" s="57">
        <f t="shared" si="5"/>
        <v>5</v>
      </c>
      <c r="AE13" s="57">
        <f t="shared" si="5"/>
        <v>5</v>
      </c>
      <c r="AF13" s="57">
        <f t="shared" si="5"/>
        <v>5</v>
      </c>
      <c r="AG13" s="57">
        <f t="shared" si="5"/>
        <v>3</v>
      </c>
      <c r="AH13" s="57">
        <f t="shared" si="5"/>
        <v>3</v>
      </c>
      <c r="AI13" s="57">
        <f t="shared" si="5"/>
        <v>3</v>
      </c>
      <c r="AJ13" s="57">
        <f t="shared" si="5"/>
        <v>3</v>
      </c>
      <c r="AK13" s="57">
        <f t="shared" si="5"/>
        <v>5</v>
      </c>
      <c r="AL13" s="57">
        <f t="shared" si="5"/>
        <v>6</v>
      </c>
      <c r="AM13" s="57">
        <f aca="true" t="shared" si="6" ref="AM13:BS13">COUNT(AM4:AM12)</f>
        <v>4</v>
      </c>
      <c r="AN13" s="57">
        <f t="shared" si="6"/>
        <v>5</v>
      </c>
      <c r="AO13" s="57">
        <f t="shared" si="6"/>
        <v>1</v>
      </c>
      <c r="AP13" s="57">
        <f t="shared" si="6"/>
        <v>4</v>
      </c>
      <c r="AQ13" s="57">
        <f t="shared" si="6"/>
        <v>2</v>
      </c>
      <c r="AR13" s="57">
        <f t="shared" si="6"/>
        <v>4</v>
      </c>
      <c r="AS13" s="57">
        <f t="shared" si="6"/>
        <v>4</v>
      </c>
      <c r="AT13" s="57">
        <f t="shared" si="6"/>
        <v>3</v>
      </c>
      <c r="AU13" s="57">
        <f t="shared" si="6"/>
        <v>4</v>
      </c>
      <c r="AV13" s="57">
        <f t="shared" si="6"/>
        <v>4</v>
      </c>
      <c r="AW13" s="57">
        <f t="shared" si="6"/>
        <v>6</v>
      </c>
      <c r="AX13" s="57">
        <f t="shared" si="6"/>
        <v>5</v>
      </c>
      <c r="AY13" s="57">
        <f t="shared" si="6"/>
        <v>6</v>
      </c>
      <c r="AZ13" s="57">
        <f t="shared" si="6"/>
        <v>5</v>
      </c>
      <c r="BA13" s="57">
        <f t="shared" si="6"/>
        <v>6</v>
      </c>
      <c r="BB13" s="57">
        <f t="shared" si="6"/>
        <v>5</v>
      </c>
      <c r="BC13" s="57">
        <f t="shared" si="6"/>
        <v>5</v>
      </c>
      <c r="BD13" s="57">
        <f t="shared" si="6"/>
        <v>4</v>
      </c>
      <c r="BE13" s="57">
        <f t="shared" si="6"/>
        <v>6</v>
      </c>
      <c r="BF13" s="57">
        <f t="shared" si="6"/>
        <v>3</v>
      </c>
      <c r="BG13" s="57">
        <f t="shared" si="6"/>
        <v>2</v>
      </c>
    </row>
    <row r="14" spans="1:59" ht="15">
      <c r="A14" s="28">
        <f>D19/COUNT(G14:BG14)</f>
        <v>3.9245283018867925</v>
      </c>
      <c r="B14" s="61">
        <f>AVERAGE(B4:B12)</f>
        <v>253.1666666666667</v>
      </c>
      <c r="C14" s="62">
        <f>AVERAGE(C4:C12)</f>
        <v>0.43396226415094347</v>
      </c>
      <c r="D14" s="61">
        <f>AVERAGE(D4:D12)</f>
        <v>53</v>
      </c>
      <c r="E14" s="61">
        <f>AVERAGE(G14:BG14)</f>
        <v>4.0754716981132075</v>
      </c>
      <c r="F14" s="61">
        <f>AVERAGE(F4:F10)</f>
        <v>10.633773439326632</v>
      </c>
      <c r="G14" s="59">
        <f aca="true" t="shared" si="7" ref="G14:BF14">IF(9-COUNTBLANK(G4:G12)=0,"",9-COUNTBLANK(G4:G12))</f>
        <v>3</v>
      </c>
      <c r="H14" s="59">
        <f t="shared" si="7"/>
        <v>6</v>
      </c>
      <c r="I14" s="59">
        <f t="shared" si="7"/>
        <v>4</v>
      </c>
      <c r="J14" s="59">
        <f t="shared" si="7"/>
        <v>3</v>
      </c>
      <c r="K14" s="59">
        <f t="shared" si="7"/>
        <v>4</v>
      </c>
      <c r="L14" s="59">
        <f t="shared" si="7"/>
        <v>5</v>
      </c>
      <c r="M14" s="59">
        <f t="shared" si="7"/>
        <v>5</v>
      </c>
      <c r="N14" s="59">
        <f t="shared" si="7"/>
        <v>4</v>
      </c>
      <c r="O14" s="59">
        <f t="shared" si="7"/>
        <v>3</v>
      </c>
      <c r="P14" s="59">
        <f t="shared" si="7"/>
        <v>3</v>
      </c>
      <c r="Q14" s="59">
        <f t="shared" si="7"/>
        <v>6</v>
      </c>
      <c r="R14" s="59">
        <f t="shared" si="7"/>
        <v>1</v>
      </c>
      <c r="S14" s="59">
        <f t="shared" si="7"/>
        <v>1</v>
      </c>
      <c r="T14" s="59">
        <f t="shared" si="7"/>
        <v>1</v>
      </c>
      <c r="U14" s="59">
        <f t="shared" si="7"/>
        <v>2</v>
      </c>
      <c r="V14" s="59">
        <f t="shared" si="7"/>
        <v>5</v>
      </c>
      <c r="W14" s="59">
        <f t="shared" si="7"/>
        <v>4</v>
      </c>
      <c r="X14" s="59">
        <f t="shared" si="7"/>
        <v>3</v>
      </c>
      <c r="Y14" s="59">
        <f t="shared" si="7"/>
        <v>4</v>
      </c>
      <c r="Z14" s="59">
        <f t="shared" si="7"/>
        <v>4</v>
      </c>
      <c r="AA14" s="59">
        <f t="shared" si="7"/>
        <v>5</v>
      </c>
      <c r="AB14" s="59">
        <f t="shared" si="7"/>
        <v>7</v>
      </c>
      <c r="AC14" s="59">
        <f t="shared" si="7"/>
        <v>5</v>
      </c>
      <c r="AD14" s="59">
        <f t="shared" si="7"/>
        <v>5</v>
      </c>
      <c r="AE14" s="59">
        <f t="shared" si="7"/>
        <v>6</v>
      </c>
      <c r="AF14" s="59">
        <f t="shared" si="7"/>
        <v>5</v>
      </c>
      <c r="AG14" s="59">
        <f t="shared" si="7"/>
        <v>3</v>
      </c>
      <c r="AH14" s="59">
        <f t="shared" si="7"/>
        <v>3</v>
      </c>
      <c r="AI14" s="59">
        <f t="shared" si="7"/>
        <v>3</v>
      </c>
      <c r="AJ14" s="59">
        <f t="shared" si="7"/>
        <v>3</v>
      </c>
      <c r="AK14" s="59">
        <f t="shared" si="7"/>
        <v>6</v>
      </c>
      <c r="AL14" s="59">
        <f t="shared" si="7"/>
        <v>6</v>
      </c>
      <c r="AM14" s="59">
        <f t="shared" si="7"/>
        <v>4</v>
      </c>
      <c r="AN14" s="59">
        <f t="shared" si="7"/>
        <v>5</v>
      </c>
      <c r="AO14" s="59">
        <f t="shared" si="7"/>
        <v>1</v>
      </c>
      <c r="AP14" s="59">
        <f t="shared" si="7"/>
        <v>4</v>
      </c>
      <c r="AQ14" s="59">
        <f t="shared" si="7"/>
        <v>2</v>
      </c>
      <c r="AR14" s="59">
        <f t="shared" si="7"/>
        <v>4</v>
      </c>
      <c r="AS14" s="59">
        <f t="shared" si="7"/>
        <v>4</v>
      </c>
      <c r="AT14" s="59">
        <f t="shared" si="7"/>
        <v>3</v>
      </c>
      <c r="AU14" s="59">
        <f t="shared" si="7"/>
        <v>4</v>
      </c>
      <c r="AV14" s="59">
        <f t="shared" si="7"/>
        <v>4</v>
      </c>
      <c r="AW14" s="59">
        <f t="shared" si="7"/>
        <v>6</v>
      </c>
      <c r="AX14" s="59">
        <f t="shared" si="7"/>
        <v>5</v>
      </c>
      <c r="AY14" s="59">
        <f t="shared" si="7"/>
        <v>6</v>
      </c>
      <c r="AZ14" s="59">
        <f t="shared" si="7"/>
        <v>5</v>
      </c>
      <c r="BA14" s="59">
        <f t="shared" si="7"/>
        <v>6</v>
      </c>
      <c r="BB14" s="59">
        <f t="shared" si="7"/>
        <v>5</v>
      </c>
      <c r="BC14" s="59">
        <f t="shared" si="7"/>
        <v>5</v>
      </c>
      <c r="BD14" s="59">
        <f t="shared" si="7"/>
        <v>4</v>
      </c>
      <c r="BE14" s="59">
        <f t="shared" si="7"/>
        <v>6</v>
      </c>
      <c r="BF14" s="59">
        <f t="shared" si="7"/>
        <v>3</v>
      </c>
      <c r="BG14" s="59">
        <f>IF(9-COUNTBLANK(BG4:BG12)=0,"",9-COUNTBLANK(BG4:BG12))</f>
        <v>2</v>
      </c>
    </row>
    <row r="15" spans="7:59" ht="12.75"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</row>
    <row r="16" spans="7:59" ht="12.75">
      <c r="G16" s="56"/>
      <c r="H16" s="67" t="s">
        <v>72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</row>
    <row r="17" spans="7:59" ht="12.75">
      <c r="G17" s="65"/>
      <c r="H17" s="66" t="s">
        <v>73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</row>
    <row r="18" spans="7:59" ht="12.75"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</row>
    <row r="19" spans="4:59" ht="12.75">
      <c r="D19" s="27">
        <f>SUM(G13:BE13)</f>
        <v>208</v>
      </c>
      <c r="G19" s="59">
        <f aca="true" t="shared" si="8" ref="G19:AL19">SUM(G4:G12)</f>
        <v>30</v>
      </c>
      <c r="H19" s="59">
        <f t="shared" si="8"/>
        <v>64.6</v>
      </c>
      <c r="I19" s="59">
        <f t="shared" si="8"/>
        <v>37.3</v>
      </c>
      <c r="J19" s="59">
        <f t="shared" si="8"/>
        <v>34.9</v>
      </c>
      <c r="K19" s="59">
        <f t="shared" si="8"/>
        <v>46.6</v>
      </c>
      <c r="L19" s="59">
        <f t="shared" si="8"/>
        <v>55.4</v>
      </c>
      <c r="M19" s="59">
        <f t="shared" si="8"/>
        <v>56.7</v>
      </c>
      <c r="N19" s="59">
        <f t="shared" si="8"/>
        <v>46.9</v>
      </c>
      <c r="O19" s="59">
        <f t="shared" si="8"/>
        <v>28</v>
      </c>
      <c r="P19" s="59">
        <f t="shared" si="8"/>
        <v>35.1</v>
      </c>
      <c r="Q19" s="59">
        <f t="shared" si="8"/>
        <v>63.2</v>
      </c>
      <c r="R19" s="59">
        <f t="shared" si="8"/>
        <v>7.1</v>
      </c>
      <c r="S19" s="59">
        <f t="shared" si="8"/>
        <v>7.7</v>
      </c>
      <c r="T19" s="59">
        <f t="shared" si="8"/>
        <v>8.4</v>
      </c>
      <c r="U19" s="59">
        <f t="shared" si="8"/>
        <v>23.5</v>
      </c>
      <c r="V19" s="59">
        <f t="shared" si="8"/>
        <v>52</v>
      </c>
      <c r="W19" s="59">
        <f t="shared" si="8"/>
        <v>52.6</v>
      </c>
      <c r="X19" s="59">
        <f t="shared" si="8"/>
        <v>38.9</v>
      </c>
      <c r="Y19" s="59">
        <f t="shared" si="8"/>
        <v>48</v>
      </c>
      <c r="Z19" s="59">
        <f t="shared" si="8"/>
        <v>44.800000000000004</v>
      </c>
      <c r="AA19" s="59">
        <f t="shared" si="8"/>
        <v>34.1</v>
      </c>
      <c r="AB19" s="59">
        <f t="shared" si="8"/>
        <v>69.3</v>
      </c>
      <c r="AC19" s="59">
        <f t="shared" si="8"/>
        <v>42.1</v>
      </c>
      <c r="AD19" s="59">
        <f t="shared" si="8"/>
        <v>50</v>
      </c>
      <c r="AE19" s="59">
        <f t="shared" si="8"/>
        <v>58</v>
      </c>
      <c r="AF19" s="59">
        <f t="shared" si="8"/>
        <v>47.9</v>
      </c>
      <c r="AG19" s="59">
        <f t="shared" si="8"/>
        <v>36</v>
      </c>
      <c r="AH19" s="59">
        <f t="shared" si="8"/>
        <v>36</v>
      </c>
      <c r="AI19" s="59">
        <f t="shared" si="8"/>
        <v>30.5</v>
      </c>
      <c r="AJ19" s="59">
        <f t="shared" si="8"/>
        <v>33</v>
      </c>
      <c r="AK19" s="59">
        <f t="shared" si="8"/>
        <v>48.8</v>
      </c>
      <c r="AL19" s="59">
        <f t="shared" si="8"/>
        <v>63</v>
      </c>
      <c r="AM19" s="59">
        <f aca="true" t="shared" si="9" ref="AM19:BG19">SUM(AM4:AM12)</f>
        <v>44</v>
      </c>
      <c r="AN19" s="59">
        <f t="shared" si="9"/>
        <v>55.2</v>
      </c>
      <c r="AO19" s="59">
        <f t="shared" si="9"/>
        <v>12</v>
      </c>
      <c r="AP19" s="59">
        <f t="shared" si="9"/>
        <v>45.2</v>
      </c>
      <c r="AQ19" s="59">
        <f t="shared" si="9"/>
        <v>20</v>
      </c>
      <c r="AR19" s="59">
        <f t="shared" si="9"/>
        <v>46.4</v>
      </c>
      <c r="AS19" s="59">
        <f t="shared" si="9"/>
        <v>40.199999999999996</v>
      </c>
      <c r="AT19" s="59">
        <f t="shared" si="9"/>
        <v>36</v>
      </c>
      <c r="AU19" s="59">
        <f t="shared" si="9"/>
        <v>43.9</v>
      </c>
      <c r="AV19" s="59">
        <f t="shared" si="9"/>
        <v>45.2</v>
      </c>
      <c r="AW19" s="59">
        <f t="shared" si="9"/>
        <v>60</v>
      </c>
      <c r="AX19" s="59">
        <f t="shared" si="9"/>
        <v>58</v>
      </c>
      <c r="AY19" s="59">
        <f t="shared" si="9"/>
        <v>59.6</v>
      </c>
      <c r="AZ19" s="59">
        <f t="shared" si="9"/>
        <v>56.2</v>
      </c>
      <c r="BA19" s="59">
        <f t="shared" si="9"/>
        <v>60.800000000000004</v>
      </c>
      <c r="BB19" s="59">
        <f t="shared" si="9"/>
        <v>50.2</v>
      </c>
      <c r="BC19" s="59">
        <f t="shared" si="9"/>
        <v>53.2</v>
      </c>
      <c r="BD19" s="59">
        <f t="shared" si="9"/>
        <v>45.2</v>
      </c>
      <c r="BE19" s="59">
        <f t="shared" si="9"/>
        <v>63.800000000000004</v>
      </c>
      <c r="BF19" s="59">
        <f>SUM(BF4:BF12)</f>
        <v>33.2</v>
      </c>
      <c r="BG19" s="59">
        <f t="shared" si="9"/>
        <v>19.8</v>
      </c>
    </row>
    <row r="20" spans="4:59" ht="12.75">
      <c r="D20" s="47">
        <f>SUM(E4:E12)</f>
        <v>207</v>
      </c>
      <c r="G20" s="59">
        <f>G19+F20</f>
        <v>30</v>
      </c>
      <c r="H20" s="59">
        <f>H19+G20</f>
        <v>94.6</v>
      </c>
      <c r="I20" s="59">
        <f>I19+H20</f>
        <v>131.89999999999998</v>
      </c>
      <c r="J20" s="59">
        <f>J19+I20</f>
        <v>166.79999999999998</v>
      </c>
      <c r="K20" s="59">
        <f>K19+J20</f>
        <v>213.39999999999998</v>
      </c>
      <c r="L20" s="59">
        <f>L19+K20</f>
        <v>268.79999999999995</v>
      </c>
      <c r="M20" s="59">
        <f>M19+L20</f>
        <v>325.49999999999994</v>
      </c>
      <c r="N20" s="59">
        <f>N19+M20</f>
        <v>372.3999999999999</v>
      </c>
      <c r="O20" s="59">
        <f>O19+N20</f>
        <v>400.3999999999999</v>
      </c>
      <c r="P20" s="59">
        <f>P19+O20</f>
        <v>435.49999999999994</v>
      </c>
      <c r="Q20" s="59">
        <f>Q19+P20</f>
        <v>498.69999999999993</v>
      </c>
      <c r="R20" s="59">
        <f>R19+Q20</f>
        <v>505.79999999999995</v>
      </c>
      <c r="S20" s="59">
        <f>S19+R20</f>
        <v>513.5</v>
      </c>
      <c r="T20" s="59">
        <f>T19+S20</f>
        <v>521.9</v>
      </c>
      <c r="U20" s="59">
        <f>U19+T20</f>
        <v>545.4</v>
      </c>
      <c r="V20" s="59">
        <f>V19+U20</f>
        <v>597.4</v>
      </c>
      <c r="W20" s="59">
        <f>W19+V20</f>
        <v>650</v>
      </c>
      <c r="X20" s="59">
        <f>X19+W20</f>
        <v>688.9</v>
      </c>
      <c r="Y20" s="59">
        <f>Y19+X20</f>
        <v>736.9</v>
      </c>
      <c r="Z20" s="59">
        <f>Z19+Y20</f>
        <v>781.6999999999999</v>
      </c>
      <c r="AA20" s="59">
        <f>AA19+Z20</f>
        <v>815.8</v>
      </c>
      <c r="AB20" s="59">
        <f>AB19+AA20</f>
        <v>885.0999999999999</v>
      </c>
      <c r="AC20" s="59">
        <f>AC19+AB20</f>
        <v>927.1999999999999</v>
      </c>
      <c r="AD20" s="59">
        <f>AD19+AC20</f>
        <v>977.1999999999999</v>
      </c>
      <c r="AE20" s="59">
        <f>AE19+AD20</f>
        <v>1035.1999999999998</v>
      </c>
      <c r="AF20" s="59">
        <f>AF19+AE20</f>
        <v>1083.1</v>
      </c>
      <c r="AG20" s="59">
        <f>AG19+AF20</f>
        <v>1119.1</v>
      </c>
      <c r="AH20" s="59">
        <f>AH19+AG20</f>
        <v>1155.1</v>
      </c>
      <c r="AI20" s="59">
        <f>AI19+AH20</f>
        <v>1185.6</v>
      </c>
      <c r="AJ20" s="59">
        <f>AJ19+AI20</f>
        <v>1218.6</v>
      </c>
      <c r="AK20" s="59">
        <f>AK19+AJ20</f>
        <v>1267.3999999999999</v>
      </c>
      <c r="AL20" s="59">
        <f>AL19+AK20</f>
        <v>1330.3999999999999</v>
      </c>
      <c r="AM20" s="59">
        <f>AM19+AL20</f>
        <v>1374.3999999999999</v>
      </c>
      <c r="AN20" s="59">
        <f>AN19+AM20</f>
        <v>1429.6</v>
      </c>
      <c r="AO20" s="59">
        <f>AO19+AN20</f>
        <v>1441.6</v>
      </c>
      <c r="AP20" s="59">
        <f>AP19+AO20</f>
        <v>1486.8</v>
      </c>
      <c r="AQ20" s="59">
        <f>AQ19+AP20</f>
        <v>1506.8</v>
      </c>
      <c r="AR20" s="59">
        <f>AR19+AQ20</f>
        <v>1553.2</v>
      </c>
      <c r="AS20" s="59">
        <f>AS19+AR20</f>
        <v>1593.4</v>
      </c>
      <c r="AT20" s="59">
        <f>AT19+AS20</f>
        <v>1629.4</v>
      </c>
      <c r="AU20" s="59">
        <f>AU19+AT20</f>
        <v>1673.3000000000002</v>
      </c>
      <c r="AV20" s="59">
        <f>AV19+AU20</f>
        <v>1718.5000000000002</v>
      </c>
      <c r="AW20" s="59">
        <f>AW19+AV20</f>
        <v>1778.5000000000002</v>
      </c>
      <c r="AX20" s="59">
        <f>AX19+AW20</f>
        <v>1836.5000000000002</v>
      </c>
      <c r="AY20" s="59">
        <f>AY19+AX20</f>
        <v>1896.1000000000001</v>
      </c>
      <c r="AZ20" s="59">
        <f>AZ19+AY20</f>
        <v>1952.3000000000002</v>
      </c>
      <c r="BA20" s="59">
        <f aca="true" t="shared" si="10" ref="AY20:BE20">BA19+AZ20</f>
        <v>2013.1000000000001</v>
      </c>
      <c r="BB20" s="59">
        <f t="shared" si="10"/>
        <v>2063.3</v>
      </c>
      <c r="BC20" s="59">
        <f t="shared" si="10"/>
        <v>2116.5</v>
      </c>
      <c r="BD20" s="59">
        <f>BD19+BC20</f>
        <v>2161.7</v>
      </c>
      <c r="BE20" s="59">
        <f>BE19+BD20</f>
        <v>2225.5</v>
      </c>
      <c r="BF20" s="59">
        <f>BF19+BE20</f>
        <v>2258.7</v>
      </c>
      <c r="BG20" s="59">
        <f>BG19+BF20</f>
        <v>2278.5</v>
      </c>
    </row>
  </sheetData>
  <sheetProtection/>
  <mergeCells count="1">
    <mergeCell ref="G2:BG2"/>
  </mergeCells>
  <printOptions/>
  <pageMargins left="0.13" right="0" top="0.984251969" bottom="0.984251969" header="0.4921259845" footer="0.4921259845"/>
  <pageSetup fitToHeight="1" fitToWidth="1" horizontalDpi="300" verticalDpi="300" orientation="landscape" paperSize="9" scale="53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BA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51" sqref="M51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8.57421875" style="0" customWidth="1"/>
    <col min="7" max="29" width="3.8515625" style="0" customWidth="1"/>
    <col min="30" max="30" width="5.00390625" style="0" bestFit="1" customWidth="1"/>
    <col min="31" max="31" width="4.00390625" style="0" bestFit="1" customWidth="1"/>
    <col min="32" max="53" width="4.7109375" style="0" customWidth="1"/>
    <col min="54" max="56" width="9.140625" style="0" customWidth="1"/>
  </cols>
  <sheetData>
    <row r="1" spans="2:53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</row>
    <row r="2" spans="2:53" ht="12.75">
      <c r="B2" s="11" t="s">
        <v>19</v>
      </c>
      <c r="G2" s="73" t="s">
        <v>67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2"/>
    </row>
    <row r="3" spans="1:53" s="5" customFormat="1" ht="90.75">
      <c r="A3" s="29">
        <f>COUNTA(A4:A13)</f>
        <v>10</v>
      </c>
      <c r="B3" s="22" t="s">
        <v>69</v>
      </c>
      <c r="C3" s="10" t="s">
        <v>60</v>
      </c>
      <c r="D3" s="15" t="s">
        <v>68</v>
      </c>
      <c r="E3" s="15" t="s">
        <v>61</v>
      </c>
      <c r="F3" s="24" t="s">
        <v>70</v>
      </c>
      <c r="G3" s="15">
        <v>43468</v>
      </c>
      <c r="H3" s="15">
        <v>43475</v>
      </c>
      <c r="I3" s="15">
        <v>43482</v>
      </c>
      <c r="J3" s="15">
        <v>43489</v>
      </c>
      <c r="K3" s="15">
        <v>43496</v>
      </c>
      <c r="L3" s="15">
        <v>43503</v>
      </c>
      <c r="M3" s="15">
        <v>43510</v>
      </c>
      <c r="N3" s="15">
        <v>43517</v>
      </c>
      <c r="O3" s="15">
        <v>43524</v>
      </c>
      <c r="P3" s="15">
        <v>43531</v>
      </c>
      <c r="Q3" s="15">
        <v>43538</v>
      </c>
      <c r="R3" s="15">
        <v>43545</v>
      </c>
      <c r="S3" s="15">
        <v>43552</v>
      </c>
      <c r="T3" s="15">
        <v>43559</v>
      </c>
      <c r="U3" s="15">
        <v>43566</v>
      </c>
      <c r="V3" s="15">
        <v>43573</v>
      </c>
      <c r="W3" s="15">
        <v>43580</v>
      </c>
      <c r="X3" s="15">
        <v>43587</v>
      </c>
      <c r="Y3" s="15">
        <v>43594</v>
      </c>
      <c r="Z3" s="15">
        <v>43601</v>
      </c>
      <c r="AA3" s="15">
        <v>43608</v>
      </c>
      <c r="AB3" s="15">
        <v>43622</v>
      </c>
      <c r="AC3" s="15">
        <v>43629</v>
      </c>
      <c r="AD3" s="15">
        <v>43643</v>
      </c>
      <c r="AE3" s="15">
        <v>43650</v>
      </c>
      <c r="AF3" s="15">
        <v>43657</v>
      </c>
      <c r="AG3" s="15">
        <v>43664</v>
      </c>
      <c r="AH3" s="15">
        <v>43678</v>
      </c>
      <c r="AI3" s="15">
        <v>43685</v>
      </c>
      <c r="AJ3" s="15">
        <v>43692</v>
      </c>
      <c r="AK3" s="15">
        <v>43699</v>
      </c>
      <c r="AL3" s="15">
        <v>43706</v>
      </c>
      <c r="AM3" s="15">
        <v>43713</v>
      </c>
      <c r="AN3" s="15">
        <v>43720</v>
      </c>
      <c r="AO3" s="15">
        <v>43727</v>
      </c>
      <c r="AP3" s="15">
        <v>43734</v>
      </c>
      <c r="AQ3" s="15">
        <v>43748</v>
      </c>
      <c r="AR3" s="15">
        <v>43755</v>
      </c>
      <c r="AS3" s="15">
        <v>43762</v>
      </c>
      <c r="AT3" s="15">
        <v>43769</v>
      </c>
      <c r="AU3" s="15">
        <v>43776</v>
      </c>
      <c r="AV3" s="15">
        <v>43783</v>
      </c>
      <c r="AW3" s="15">
        <v>43790</v>
      </c>
      <c r="AX3" s="15">
        <v>43797</v>
      </c>
      <c r="AY3" s="15">
        <v>43804</v>
      </c>
      <c r="AZ3" s="15">
        <v>43811</v>
      </c>
      <c r="BA3" s="15">
        <v>43818</v>
      </c>
    </row>
    <row r="4" spans="1:53" ht="12.75">
      <c r="A4" s="3" t="s">
        <v>1</v>
      </c>
      <c r="B4" s="20">
        <f aca="true" t="shared" si="0" ref="B4:B13">SUM(G4:BA4)</f>
        <v>368.20000000000005</v>
      </c>
      <c r="C4" s="9">
        <f aca="true" t="shared" si="1" ref="C4:C13">E4/D4</f>
        <v>0.9148936170212766</v>
      </c>
      <c r="D4" s="33">
        <f aca="true" t="shared" si="2" ref="D4:D13">COUNT($G$15:$BA$15)</f>
        <v>47</v>
      </c>
      <c r="E4" s="16">
        <f aca="true" t="shared" si="3" ref="E4:E14">51-COUNTBLANK(G4:BA4)</f>
        <v>43</v>
      </c>
      <c r="F4" s="26">
        <f aca="true" t="shared" si="4" ref="F4:F13">B4/COUNT(G4:BA4)</f>
        <v>9.441025641025643</v>
      </c>
      <c r="G4" s="56"/>
      <c r="H4" s="56">
        <v>8.1</v>
      </c>
      <c r="I4" s="56">
        <v>8</v>
      </c>
      <c r="J4" s="56">
        <v>10.6</v>
      </c>
      <c r="K4" s="56">
        <v>7.9</v>
      </c>
      <c r="L4" s="56">
        <v>10.6</v>
      </c>
      <c r="M4" s="56">
        <v>12</v>
      </c>
      <c r="N4" s="56"/>
      <c r="O4" s="56">
        <v>8.5</v>
      </c>
      <c r="P4" s="56">
        <v>10.6</v>
      </c>
      <c r="Q4" s="56">
        <v>10.5</v>
      </c>
      <c r="R4" s="56">
        <v>10.8</v>
      </c>
      <c r="S4" s="56">
        <v>8</v>
      </c>
      <c r="T4" s="56">
        <v>7.9</v>
      </c>
      <c r="U4" s="56"/>
      <c r="V4" s="56">
        <v>7.9</v>
      </c>
      <c r="W4" s="56">
        <v>10.6</v>
      </c>
      <c r="X4" s="56">
        <v>10.6</v>
      </c>
      <c r="Y4" s="56">
        <v>12</v>
      </c>
      <c r="Z4" s="56">
        <v>10.6</v>
      </c>
      <c r="AA4" s="56">
        <v>10.6</v>
      </c>
      <c r="AB4" s="56"/>
      <c r="AC4" s="56"/>
      <c r="AD4" s="56">
        <v>10.3</v>
      </c>
      <c r="AE4" s="56">
        <v>10.5</v>
      </c>
      <c r="AF4" s="56">
        <v>10.6</v>
      </c>
      <c r="AG4" s="56">
        <v>8</v>
      </c>
      <c r="AH4" s="56">
        <v>7.1</v>
      </c>
      <c r="AI4" s="56"/>
      <c r="AJ4" s="56">
        <v>6</v>
      </c>
      <c r="AK4" s="56">
        <v>6</v>
      </c>
      <c r="AL4" s="56">
        <v>7.6</v>
      </c>
      <c r="AM4" s="56">
        <v>7.1</v>
      </c>
      <c r="AN4" s="56"/>
      <c r="AO4" s="56">
        <v>5.8</v>
      </c>
      <c r="AP4" s="56"/>
      <c r="AQ4" s="56">
        <v>7</v>
      </c>
      <c r="AR4" s="56">
        <v>8</v>
      </c>
      <c r="AS4" s="56">
        <v>8</v>
      </c>
      <c r="AT4" s="56">
        <v>10.6</v>
      </c>
      <c r="AU4" s="56">
        <v>12</v>
      </c>
      <c r="AV4" s="56">
        <v>12</v>
      </c>
      <c r="AW4" s="56">
        <v>12</v>
      </c>
      <c r="AX4" s="56">
        <v>12</v>
      </c>
      <c r="AY4" s="56">
        <v>10.6</v>
      </c>
      <c r="AZ4" s="56">
        <v>10.6</v>
      </c>
      <c r="BA4" s="56">
        <v>10.6</v>
      </c>
    </row>
    <row r="5" spans="1:53" ht="12.75">
      <c r="A5" s="3" t="s">
        <v>9</v>
      </c>
      <c r="B5" s="20">
        <f t="shared" si="0"/>
        <v>357.70000000000005</v>
      </c>
      <c r="C5" s="7">
        <f t="shared" si="1"/>
        <v>0.7659574468085106</v>
      </c>
      <c r="D5" s="33">
        <f t="shared" si="2"/>
        <v>47</v>
      </c>
      <c r="E5" s="16">
        <f t="shared" si="3"/>
        <v>36</v>
      </c>
      <c r="F5" s="26">
        <f t="shared" si="4"/>
        <v>11.178125000000001</v>
      </c>
      <c r="G5" s="56"/>
      <c r="H5" s="56">
        <v>10.6</v>
      </c>
      <c r="I5" s="56">
        <v>12</v>
      </c>
      <c r="J5" s="56">
        <v>10.6</v>
      </c>
      <c r="K5" s="56">
        <v>7.9</v>
      </c>
      <c r="L5" s="56">
        <v>10.6</v>
      </c>
      <c r="M5" s="56">
        <v>12</v>
      </c>
      <c r="N5" s="56"/>
      <c r="O5" s="56"/>
      <c r="P5" s="56">
        <v>10.6</v>
      </c>
      <c r="Q5" s="56"/>
      <c r="R5" s="56"/>
      <c r="S5" s="56"/>
      <c r="T5" s="56"/>
      <c r="U5" s="56"/>
      <c r="V5" s="56"/>
      <c r="W5" s="56">
        <v>10.6</v>
      </c>
      <c r="X5" s="56">
        <v>12</v>
      </c>
      <c r="Y5" s="56"/>
      <c r="Z5" s="56">
        <v>10.6</v>
      </c>
      <c r="AA5" s="56">
        <v>12</v>
      </c>
      <c r="AB5" s="56">
        <v>12</v>
      </c>
      <c r="AC5" s="56">
        <v>12</v>
      </c>
      <c r="AD5" s="56">
        <v>10.3</v>
      </c>
      <c r="AE5" s="56">
        <v>10.5</v>
      </c>
      <c r="AF5" s="56">
        <v>10.6</v>
      </c>
      <c r="AG5" s="56">
        <v>12</v>
      </c>
      <c r="AH5" s="56"/>
      <c r="AI5" s="56"/>
      <c r="AJ5" s="56">
        <v>11</v>
      </c>
      <c r="AK5" s="56">
        <v>10.5</v>
      </c>
      <c r="AL5" s="56">
        <v>12</v>
      </c>
      <c r="AM5" s="56">
        <v>14.1</v>
      </c>
      <c r="AN5" s="56">
        <v>12</v>
      </c>
      <c r="AO5" s="56">
        <v>12</v>
      </c>
      <c r="AP5" s="56">
        <v>6</v>
      </c>
      <c r="AQ5" s="56"/>
      <c r="AR5" s="56"/>
      <c r="AS5" s="56">
        <v>10.6</v>
      </c>
      <c r="AT5" s="56">
        <v>12</v>
      </c>
      <c r="AU5" s="56">
        <v>12</v>
      </c>
      <c r="AV5" s="56">
        <v>12</v>
      </c>
      <c r="AW5" s="56">
        <v>12</v>
      </c>
      <c r="AX5" s="56">
        <v>12</v>
      </c>
      <c r="AY5" s="56"/>
      <c r="AZ5" s="56">
        <v>12</v>
      </c>
      <c r="BA5" s="56">
        <v>10.6</v>
      </c>
    </row>
    <row r="6" spans="1:53" ht="12.75">
      <c r="A6" s="3" t="s">
        <v>11</v>
      </c>
      <c r="B6" s="20">
        <f t="shared" si="0"/>
        <v>302.6000000000001</v>
      </c>
      <c r="C6" s="7">
        <f t="shared" si="1"/>
        <v>0.6382978723404256</v>
      </c>
      <c r="D6" s="33">
        <f t="shared" si="2"/>
        <v>47</v>
      </c>
      <c r="E6" s="16">
        <f t="shared" si="3"/>
        <v>30</v>
      </c>
      <c r="F6" s="26">
        <f t="shared" si="4"/>
        <v>11.638461538461542</v>
      </c>
      <c r="G6" s="56"/>
      <c r="H6" s="56"/>
      <c r="I6" s="56"/>
      <c r="J6" s="56"/>
      <c r="K6" s="56"/>
      <c r="L6" s="56"/>
      <c r="M6" s="56"/>
      <c r="N6" s="56"/>
      <c r="O6" s="56">
        <v>8.5</v>
      </c>
      <c r="P6" s="56">
        <v>10.6</v>
      </c>
      <c r="Q6" s="56">
        <v>10.5</v>
      </c>
      <c r="R6" s="56"/>
      <c r="S6" s="56">
        <v>10.6</v>
      </c>
      <c r="T6" s="56"/>
      <c r="U6" s="56">
        <v>11.7</v>
      </c>
      <c r="V6" s="56"/>
      <c r="W6" s="56">
        <v>10.6</v>
      </c>
      <c r="X6" s="56">
        <v>12</v>
      </c>
      <c r="Y6" s="56">
        <v>11.5</v>
      </c>
      <c r="Z6" s="56">
        <v>10.6</v>
      </c>
      <c r="AA6" s="56">
        <v>12</v>
      </c>
      <c r="AB6" s="56">
        <v>12</v>
      </c>
      <c r="AC6" s="56"/>
      <c r="AD6" s="56">
        <v>10.3</v>
      </c>
      <c r="AE6" s="56"/>
      <c r="AF6" s="56"/>
      <c r="AG6" s="56"/>
      <c r="AH6" s="56">
        <v>11</v>
      </c>
      <c r="AI6" s="56">
        <v>13</v>
      </c>
      <c r="AJ6" s="56">
        <v>15.2</v>
      </c>
      <c r="AK6" s="56">
        <v>15.3</v>
      </c>
      <c r="AL6" s="56">
        <v>12</v>
      </c>
      <c r="AM6" s="56">
        <v>14.1</v>
      </c>
      <c r="AN6" s="56">
        <v>12</v>
      </c>
      <c r="AO6" s="56"/>
      <c r="AP6" s="56"/>
      <c r="AQ6" s="56">
        <v>12</v>
      </c>
      <c r="AR6" s="56">
        <v>11.3</v>
      </c>
      <c r="AS6" s="56">
        <v>10.6</v>
      </c>
      <c r="AT6" s="56"/>
      <c r="AU6" s="56">
        <v>12</v>
      </c>
      <c r="AV6" s="56"/>
      <c r="AW6" s="56">
        <v>12</v>
      </c>
      <c r="AX6" s="56"/>
      <c r="AY6" s="56">
        <v>10.6</v>
      </c>
      <c r="AZ6" s="56"/>
      <c r="BA6" s="56">
        <v>10.6</v>
      </c>
    </row>
    <row r="7" spans="1:53" ht="12.75">
      <c r="A7" s="3" t="s">
        <v>0</v>
      </c>
      <c r="B7" s="20">
        <f t="shared" si="0"/>
        <v>282.5</v>
      </c>
      <c r="C7" s="7">
        <f t="shared" si="1"/>
        <v>0.8297872340425532</v>
      </c>
      <c r="D7" s="33">
        <f t="shared" si="2"/>
        <v>47</v>
      </c>
      <c r="E7" s="16">
        <f t="shared" si="3"/>
        <v>39</v>
      </c>
      <c r="F7" s="26">
        <f t="shared" si="4"/>
        <v>8.071428571428571</v>
      </c>
      <c r="G7" s="56">
        <v>5</v>
      </c>
      <c r="H7" s="56">
        <v>5.6</v>
      </c>
      <c r="I7" s="56">
        <v>8</v>
      </c>
      <c r="J7" s="56">
        <v>6</v>
      </c>
      <c r="K7" s="56">
        <v>7.9</v>
      </c>
      <c r="L7" s="56">
        <v>8</v>
      </c>
      <c r="M7" s="56">
        <v>8.4</v>
      </c>
      <c r="N7" s="56">
        <v>6</v>
      </c>
      <c r="O7" s="56">
        <v>6</v>
      </c>
      <c r="P7" s="56">
        <v>10.6</v>
      </c>
      <c r="Q7" s="56"/>
      <c r="R7" s="56">
        <v>10</v>
      </c>
      <c r="S7" s="56">
        <v>8</v>
      </c>
      <c r="T7" s="56">
        <v>7.9</v>
      </c>
      <c r="U7" s="56"/>
      <c r="V7" s="56"/>
      <c r="W7" s="56"/>
      <c r="X7" s="56"/>
      <c r="Y7" s="56">
        <v>6</v>
      </c>
      <c r="Z7" s="56">
        <v>10.6</v>
      </c>
      <c r="AA7" s="56">
        <v>10.6</v>
      </c>
      <c r="AB7" s="56">
        <v>12</v>
      </c>
      <c r="AC7" s="56">
        <v>8</v>
      </c>
      <c r="AD7" s="56"/>
      <c r="AE7" s="56"/>
      <c r="AF7" s="56"/>
      <c r="AG7" s="56">
        <v>5.4</v>
      </c>
      <c r="AH7" s="56"/>
      <c r="AI7" s="56"/>
      <c r="AJ7" s="56"/>
      <c r="AK7" s="56">
        <v>7.7</v>
      </c>
      <c r="AL7" s="56">
        <v>7.6</v>
      </c>
      <c r="AM7" s="56"/>
      <c r="AN7" s="56">
        <v>6</v>
      </c>
      <c r="AO7" s="56">
        <v>5.5</v>
      </c>
      <c r="AP7" s="56">
        <v>6</v>
      </c>
      <c r="AQ7" s="56">
        <v>7</v>
      </c>
      <c r="AR7" s="56">
        <v>5</v>
      </c>
      <c r="AS7" s="56">
        <v>8</v>
      </c>
      <c r="AT7" s="56">
        <v>10.6</v>
      </c>
      <c r="AU7" s="56">
        <v>10.6</v>
      </c>
      <c r="AV7" s="56">
        <v>10.6</v>
      </c>
      <c r="AW7" s="56">
        <v>5.5</v>
      </c>
      <c r="AX7" s="56">
        <v>10.6</v>
      </c>
      <c r="AY7" s="56">
        <v>10.6</v>
      </c>
      <c r="AZ7" s="56">
        <v>10.6</v>
      </c>
      <c r="BA7" s="56">
        <v>10.6</v>
      </c>
    </row>
    <row r="8" spans="1:53" ht="12" customHeight="1">
      <c r="A8" s="3" t="s">
        <v>8</v>
      </c>
      <c r="B8" s="20">
        <f t="shared" si="0"/>
        <v>264.59999999999997</v>
      </c>
      <c r="C8" s="7">
        <f t="shared" si="1"/>
        <v>0.723404255319149</v>
      </c>
      <c r="D8" s="33">
        <f t="shared" si="2"/>
        <v>47</v>
      </c>
      <c r="E8" s="16">
        <f t="shared" si="3"/>
        <v>34</v>
      </c>
      <c r="F8" s="26">
        <f t="shared" si="4"/>
        <v>8.819999999999999</v>
      </c>
      <c r="G8" s="56"/>
      <c r="H8" s="56">
        <v>10.6</v>
      </c>
      <c r="I8" s="56">
        <v>12</v>
      </c>
      <c r="J8" s="56"/>
      <c r="K8" s="56"/>
      <c r="L8" s="56">
        <v>10.6</v>
      </c>
      <c r="M8" s="56">
        <v>12</v>
      </c>
      <c r="N8" s="56">
        <v>8</v>
      </c>
      <c r="O8" s="56"/>
      <c r="P8" s="56">
        <v>10.6</v>
      </c>
      <c r="Q8" s="56">
        <v>11</v>
      </c>
      <c r="R8" s="56">
        <v>10.8</v>
      </c>
      <c r="S8" s="56">
        <v>10.6</v>
      </c>
      <c r="T8" s="56"/>
      <c r="U8" s="56"/>
      <c r="V8" s="56"/>
      <c r="W8" s="56">
        <v>6</v>
      </c>
      <c r="X8" s="56">
        <v>6</v>
      </c>
      <c r="Y8" s="56"/>
      <c r="Z8" s="56">
        <v>7</v>
      </c>
      <c r="AA8" s="56"/>
      <c r="AB8" s="56">
        <v>6.4</v>
      </c>
      <c r="AC8" s="56">
        <v>6.4</v>
      </c>
      <c r="AD8" s="56">
        <v>9</v>
      </c>
      <c r="AE8" s="56">
        <v>7</v>
      </c>
      <c r="AF8" s="56">
        <v>8</v>
      </c>
      <c r="AG8" s="56">
        <v>7.4</v>
      </c>
      <c r="AH8" s="56"/>
      <c r="AI8" s="56"/>
      <c r="AJ8" s="56"/>
      <c r="AK8" s="56">
        <v>7.7</v>
      </c>
      <c r="AL8" s="56">
        <v>7.6</v>
      </c>
      <c r="AM8" s="56"/>
      <c r="AN8" s="56">
        <v>5.4</v>
      </c>
      <c r="AO8" s="56">
        <v>5.5</v>
      </c>
      <c r="AP8" s="56"/>
      <c r="AQ8" s="56"/>
      <c r="AR8" s="56"/>
      <c r="AS8" s="56">
        <v>8</v>
      </c>
      <c r="AT8" s="56">
        <v>10.6</v>
      </c>
      <c r="AU8" s="56">
        <v>10.6</v>
      </c>
      <c r="AV8" s="56">
        <v>10.6</v>
      </c>
      <c r="AW8" s="56"/>
      <c r="AX8" s="56">
        <v>6</v>
      </c>
      <c r="AY8" s="56">
        <v>10.6</v>
      </c>
      <c r="AZ8" s="56">
        <v>12</v>
      </c>
      <c r="BA8" s="56">
        <v>10.6</v>
      </c>
    </row>
    <row r="9" spans="1:53" ht="12.75">
      <c r="A9" s="3" t="s">
        <v>5</v>
      </c>
      <c r="B9" s="20">
        <f t="shared" si="0"/>
        <v>190.29999999999998</v>
      </c>
      <c r="C9" s="7">
        <f t="shared" si="1"/>
        <v>0.6595744680851063</v>
      </c>
      <c r="D9" s="33">
        <f t="shared" si="2"/>
        <v>47</v>
      </c>
      <c r="E9" s="16">
        <f t="shared" si="3"/>
        <v>31</v>
      </c>
      <c r="F9" s="26">
        <f t="shared" si="4"/>
        <v>7.048148148148147</v>
      </c>
      <c r="G9" s="56"/>
      <c r="H9" s="56">
        <v>8.1</v>
      </c>
      <c r="I9" s="56">
        <v>8</v>
      </c>
      <c r="J9" s="56"/>
      <c r="K9" s="56"/>
      <c r="L9" s="56"/>
      <c r="M9" s="56">
        <v>8</v>
      </c>
      <c r="N9" s="56">
        <v>7</v>
      </c>
      <c r="O9" s="56"/>
      <c r="P9" s="56">
        <v>8</v>
      </c>
      <c r="Q9" s="56">
        <v>8</v>
      </c>
      <c r="R9" s="56"/>
      <c r="S9" s="56">
        <v>8</v>
      </c>
      <c r="T9" s="56"/>
      <c r="U9" s="56">
        <v>7.6</v>
      </c>
      <c r="V9" s="56">
        <v>6.5</v>
      </c>
      <c r="W9" s="56">
        <v>8</v>
      </c>
      <c r="X9" s="56"/>
      <c r="Y9" s="56"/>
      <c r="Z9" s="56"/>
      <c r="AA9" s="56"/>
      <c r="AB9" s="56">
        <v>8</v>
      </c>
      <c r="AC9" s="56"/>
      <c r="AD9" s="56">
        <v>7</v>
      </c>
      <c r="AE9" s="56"/>
      <c r="AF9" s="56"/>
      <c r="AG9" s="56">
        <v>6</v>
      </c>
      <c r="AH9" s="56">
        <v>8</v>
      </c>
      <c r="AI9" s="56">
        <v>8</v>
      </c>
      <c r="AJ9" s="56">
        <v>8</v>
      </c>
      <c r="AK9" s="56">
        <v>6</v>
      </c>
      <c r="AL9" s="56">
        <v>6</v>
      </c>
      <c r="AM9" s="56">
        <v>7.1</v>
      </c>
      <c r="AN9" s="56">
        <v>6</v>
      </c>
      <c r="AO9" s="56"/>
      <c r="AP9" s="56"/>
      <c r="AQ9" s="56">
        <v>6</v>
      </c>
      <c r="AR9" s="56">
        <v>6</v>
      </c>
      <c r="AS9" s="56">
        <v>6</v>
      </c>
      <c r="AT9" s="56">
        <v>7</v>
      </c>
      <c r="AU9" s="56"/>
      <c r="AV9" s="56"/>
      <c r="AW9" s="56">
        <v>6</v>
      </c>
      <c r="AX9" s="56"/>
      <c r="AY9" s="56"/>
      <c r="AZ9" s="56">
        <v>6</v>
      </c>
      <c r="BA9" s="56">
        <v>6</v>
      </c>
    </row>
    <row r="10" spans="1:53" ht="12.75">
      <c r="A10" s="3" t="s">
        <v>7</v>
      </c>
      <c r="B10" s="20">
        <f t="shared" si="0"/>
        <v>91.19999999999999</v>
      </c>
      <c r="C10" s="7">
        <f t="shared" si="1"/>
        <v>0.2978723404255319</v>
      </c>
      <c r="D10" s="33">
        <f t="shared" si="2"/>
        <v>47</v>
      </c>
      <c r="E10" s="16">
        <f t="shared" si="3"/>
        <v>14</v>
      </c>
      <c r="F10" s="26">
        <f t="shared" si="4"/>
        <v>9.12</v>
      </c>
      <c r="G10" s="56"/>
      <c r="H10" s="56">
        <v>8</v>
      </c>
      <c r="I10" s="56"/>
      <c r="J10" s="56"/>
      <c r="K10" s="56">
        <v>7.9</v>
      </c>
      <c r="L10" s="56"/>
      <c r="M10" s="56"/>
      <c r="N10" s="56"/>
      <c r="O10" s="56"/>
      <c r="P10" s="56"/>
      <c r="Q10" s="56"/>
      <c r="R10" s="56"/>
      <c r="S10" s="56">
        <v>8</v>
      </c>
      <c r="T10" s="56"/>
      <c r="U10" s="56"/>
      <c r="V10" s="56"/>
      <c r="W10" s="56"/>
      <c r="X10" s="56">
        <v>10.6</v>
      </c>
      <c r="Y10" s="56">
        <v>11.5</v>
      </c>
      <c r="Z10" s="56"/>
      <c r="AA10" s="56"/>
      <c r="AB10" s="56"/>
      <c r="AC10" s="56"/>
      <c r="AD10" s="56"/>
      <c r="AE10" s="56"/>
      <c r="AF10" s="56"/>
      <c r="AG10" s="56">
        <v>7</v>
      </c>
      <c r="AH10" s="56">
        <v>8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>
        <v>10.6</v>
      </c>
      <c r="AZ10" s="56">
        <v>10.6</v>
      </c>
      <c r="BA10" s="56">
        <v>9</v>
      </c>
    </row>
    <row r="11" spans="1:53" ht="12.75">
      <c r="A11" s="3" t="s">
        <v>2</v>
      </c>
      <c r="B11" s="20">
        <f t="shared" si="0"/>
        <v>44.4</v>
      </c>
      <c r="C11" s="7">
        <f t="shared" si="1"/>
        <v>0.23404255319148937</v>
      </c>
      <c r="D11" s="33">
        <f t="shared" si="2"/>
        <v>47</v>
      </c>
      <c r="E11" s="16">
        <f t="shared" si="3"/>
        <v>11</v>
      </c>
      <c r="F11" s="26">
        <f t="shared" si="4"/>
        <v>6.3428571428571425</v>
      </c>
      <c r="G11" s="56"/>
      <c r="H11" s="56">
        <v>6.4</v>
      </c>
      <c r="I11" s="56"/>
      <c r="J11" s="56"/>
      <c r="K11" s="56"/>
      <c r="L11" s="56">
        <v>6.4</v>
      </c>
      <c r="M11" s="56"/>
      <c r="N11" s="56">
        <v>6.4</v>
      </c>
      <c r="O11" s="56">
        <v>6.4</v>
      </c>
      <c r="P11" s="56">
        <v>6.4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>
        <v>6.4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>
        <v>6</v>
      </c>
    </row>
    <row r="12" spans="1:53" ht="12.75">
      <c r="A12" s="3" t="s">
        <v>6</v>
      </c>
      <c r="B12" s="20">
        <f t="shared" si="0"/>
        <v>26.6</v>
      </c>
      <c r="C12" s="7">
        <f t="shared" si="1"/>
        <v>0.14893617021276595</v>
      </c>
      <c r="D12" s="33">
        <f t="shared" si="2"/>
        <v>47</v>
      </c>
      <c r="E12" s="16">
        <f t="shared" si="3"/>
        <v>7</v>
      </c>
      <c r="F12" s="26">
        <f t="shared" si="4"/>
        <v>8.866666666666667</v>
      </c>
      <c r="G12" s="56"/>
      <c r="H12" s="56"/>
      <c r="I12" s="56">
        <v>8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8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>
        <v>10.6</v>
      </c>
      <c r="AZ12" s="56"/>
      <c r="BA12" s="56"/>
    </row>
    <row r="13" spans="1:53" ht="12.75">
      <c r="A13" s="3" t="s">
        <v>62</v>
      </c>
      <c r="B13" s="20">
        <f t="shared" si="0"/>
        <v>7.9</v>
      </c>
      <c r="C13" s="7">
        <f t="shared" si="1"/>
        <v>0.10638297872340426</v>
      </c>
      <c r="D13" s="33">
        <f t="shared" si="2"/>
        <v>47</v>
      </c>
      <c r="E13" s="16">
        <f t="shared" si="3"/>
        <v>5</v>
      </c>
      <c r="F13" s="26">
        <f t="shared" si="4"/>
        <v>7.9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>
        <v>7.9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3" s="27" customFormat="1" ht="12.75">
      <c r="A14" s="29" t="s">
        <v>25</v>
      </c>
      <c r="B14" s="29" t="s">
        <v>25</v>
      </c>
      <c r="C14" s="29" t="s">
        <v>25</v>
      </c>
      <c r="D14" s="29" t="s">
        <v>25</v>
      </c>
      <c r="E14" s="16">
        <f t="shared" si="3"/>
        <v>51</v>
      </c>
      <c r="F14" s="29" t="s">
        <v>25</v>
      </c>
      <c r="G14" s="57">
        <f aca="true" t="shared" si="5" ref="G14:AY14">COUNT(G4:G13)</f>
        <v>1</v>
      </c>
      <c r="H14" s="57">
        <f t="shared" si="5"/>
        <v>7</v>
      </c>
      <c r="I14" s="57">
        <f t="shared" si="5"/>
        <v>6</v>
      </c>
      <c r="J14" s="57">
        <f t="shared" si="5"/>
        <v>3</v>
      </c>
      <c r="K14" s="57">
        <f t="shared" si="5"/>
        <v>4</v>
      </c>
      <c r="L14" s="57">
        <f t="shared" si="5"/>
        <v>5</v>
      </c>
      <c r="M14" s="57">
        <f t="shared" si="5"/>
        <v>5</v>
      </c>
      <c r="N14" s="57">
        <f t="shared" si="5"/>
        <v>4</v>
      </c>
      <c r="O14" s="57">
        <f t="shared" si="5"/>
        <v>4</v>
      </c>
      <c r="P14" s="57">
        <f t="shared" si="5"/>
        <v>7</v>
      </c>
      <c r="Q14" s="57">
        <f t="shared" si="5"/>
        <v>4</v>
      </c>
      <c r="R14" s="57">
        <f t="shared" si="5"/>
        <v>3</v>
      </c>
      <c r="S14" s="57">
        <f t="shared" si="5"/>
        <v>6</v>
      </c>
      <c r="T14" s="57">
        <f t="shared" si="5"/>
        <v>2</v>
      </c>
      <c r="U14" s="57">
        <f t="shared" si="5"/>
        <v>2</v>
      </c>
      <c r="V14" s="57">
        <f t="shared" si="5"/>
        <v>3</v>
      </c>
      <c r="W14" s="57">
        <f t="shared" si="5"/>
        <v>5</v>
      </c>
      <c r="X14" s="57">
        <f t="shared" si="5"/>
        <v>5</v>
      </c>
      <c r="Y14" s="57">
        <f t="shared" si="5"/>
        <v>4</v>
      </c>
      <c r="Z14" s="57">
        <f t="shared" si="5"/>
        <v>5</v>
      </c>
      <c r="AA14" s="57">
        <f t="shared" si="5"/>
        <v>4</v>
      </c>
      <c r="AB14" s="57">
        <f t="shared" si="5"/>
        <v>6</v>
      </c>
      <c r="AC14" s="57">
        <f t="shared" si="5"/>
        <v>3</v>
      </c>
      <c r="AD14" s="57">
        <f t="shared" si="5"/>
        <v>5</v>
      </c>
      <c r="AE14" s="57">
        <f t="shared" si="5"/>
        <v>3</v>
      </c>
      <c r="AF14" s="57">
        <f t="shared" si="5"/>
        <v>3</v>
      </c>
      <c r="AG14" s="57">
        <f t="shared" si="5"/>
        <v>7</v>
      </c>
      <c r="AH14" s="57">
        <f t="shared" si="5"/>
        <v>4</v>
      </c>
      <c r="AI14" s="57">
        <f t="shared" si="5"/>
        <v>2</v>
      </c>
      <c r="AJ14" s="57">
        <f t="shared" si="5"/>
        <v>4</v>
      </c>
      <c r="AK14" s="57">
        <f t="shared" si="5"/>
        <v>6</v>
      </c>
      <c r="AL14" s="57">
        <f t="shared" si="5"/>
        <v>6</v>
      </c>
      <c r="AM14" s="57">
        <f t="shared" si="5"/>
        <v>4</v>
      </c>
      <c r="AN14" s="57">
        <f t="shared" si="5"/>
        <v>5</v>
      </c>
      <c r="AO14" s="57">
        <f t="shared" si="5"/>
        <v>4</v>
      </c>
      <c r="AP14" s="57">
        <f t="shared" si="5"/>
        <v>2</v>
      </c>
      <c r="AQ14" s="57">
        <f t="shared" si="5"/>
        <v>4</v>
      </c>
      <c r="AR14" s="57">
        <f t="shared" si="5"/>
        <v>4</v>
      </c>
      <c r="AS14" s="57">
        <f t="shared" si="5"/>
        <v>6</v>
      </c>
      <c r="AT14" s="57">
        <f t="shared" si="5"/>
        <v>5</v>
      </c>
      <c r="AU14" s="57">
        <f t="shared" si="5"/>
        <v>5</v>
      </c>
      <c r="AV14" s="57">
        <f t="shared" si="5"/>
        <v>4</v>
      </c>
      <c r="AW14" s="57">
        <f t="shared" si="5"/>
        <v>5</v>
      </c>
      <c r="AX14" s="57">
        <f t="shared" si="5"/>
        <v>4</v>
      </c>
      <c r="AY14" s="57">
        <f t="shared" si="5"/>
        <v>6</v>
      </c>
      <c r="AZ14" s="57">
        <f>COUNT(AZ4:AZ13)</f>
        <v>6</v>
      </c>
      <c r="BA14" s="57">
        <f>COUNT(BA4:BA13)</f>
        <v>8</v>
      </c>
    </row>
    <row r="15" spans="1:53" ht="15">
      <c r="A15" s="28">
        <f>E17/COUNT(G15:BA15)</f>
        <v>4.297872340425532</v>
      </c>
      <c r="B15" s="61">
        <f>AVERAGE(B4:B13)</f>
        <v>193.60000000000002</v>
      </c>
      <c r="C15" s="62">
        <f>AVERAGE(C4:C13)</f>
        <v>0.5319148936170213</v>
      </c>
      <c r="D15" s="61">
        <f>AVERAGE(D4:D13)</f>
        <v>47</v>
      </c>
      <c r="E15" s="61">
        <f>AVERAGE(G15:BA15)</f>
        <v>4.468085106382978</v>
      </c>
      <c r="F15" s="61">
        <f>AVERAGE(F4:F10)</f>
        <v>9.331026985580559</v>
      </c>
      <c r="G15" s="59">
        <f aca="true" t="shared" si="6" ref="G15:L15">IF(10-COUNTBLANK(G4:G13)=0,"",10-COUNTBLANK(G4:G13))</f>
        <v>1</v>
      </c>
      <c r="H15" s="59">
        <f t="shared" si="6"/>
        <v>7</v>
      </c>
      <c r="I15" s="59">
        <f t="shared" si="6"/>
        <v>6</v>
      </c>
      <c r="J15" s="59">
        <f t="shared" si="6"/>
        <v>3</v>
      </c>
      <c r="K15" s="59">
        <f t="shared" si="6"/>
        <v>4</v>
      </c>
      <c r="L15" s="59">
        <f t="shared" si="6"/>
        <v>5</v>
      </c>
      <c r="M15" s="59">
        <f aca="true" t="shared" si="7" ref="M15:AY15">IF(10-COUNTBLANK(M4:M13)=0,"",10-COUNTBLANK(M4:M13))</f>
        <v>5</v>
      </c>
      <c r="N15" s="59">
        <f t="shared" si="7"/>
        <v>4</v>
      </c>
      <c r="O15" s="59">
        <f t="shared" si="7"/>
        <v>4</v>
      </c>
      <c r="P15" s="59">
        <f t="shared" si="7"/>
        <v>7</v>
      </c>
      <c r="Q15" s="59">
        <f t="shared" si="7"/>
        <v>4</v>
      </c>
      <c r="R15" s="59">
        <f t="shared" si="7"/>
        <v>3</v>
      </c>
      <c r="S15" s="59">
        <f t="shared" si="7"/>
        <v>6</v>
      </c>
      <c r="T15" s="59">
        <f t="shared" si="7"/>
        <v>2</v>
      </c>
      <c r="U15" s="59">
        <f t="shared" si="7"/>
        <v>2</v>
      </c>
      <c r="V15" s="59">
        <f t="shared" si="7"/>
        <v>3</v>
      </c>
      <c r="W15" s="59">
        <f t="shared" si="7"/>
        <v>5</v>
      </c>
      <c r="X15" s="59">
        <f t="shared" si="7"/>
        <v>5</v>
      </c>
      <c r="Y15" s="59">
        <f t="shared" si="7"/>
        <v>4</v>
      </c>
      <c r="Z15" s="59">
        <f t="shared" si="7"/>
        <v>5</v>
      </c>
      <c r="AA15" s="59">
        <f t="shared" si="7"/>
        <v>4</v>
      </c>
      <c r="AB15" s="59">
        <f t="shared" si="7"/>
        <v>6</v>
      </c>
      <c r="AC15" s="59">
        <f t="shared" si="7"/>
        <v>3</v>
      </c>
      <c r="AD15" s="59">
        <f t="shared" si="7"/>
        <v>5</v>
      </c>
      <c r="AE15" s="59">
        <f t="shared" si="7"/>
        <v>3</v>
      </c>
      <c r="AF15" s="59">
        <f t="shared" si="7"/>
        <v>3</v>
      </c>
      <c r="AG15" s="59">
        <f t="shared" si="7"/>
        <v>7</v>
      </c>
      <c r="AH15" s="59">
        <f t="shared" si="7"/>
        <v>4</v>
      </c>
      <c r="AI15" s="59">
        <f t="shared" si="7"/>
        <v>2</v>
      </c>
      <c r="AJ15" s="59">
        <f t="shared" si="7"/>
        <v>4</v>
      </c>
      <c r="AK15" s="59">
        <f t="shared" si="7"/>
        <v>6</v>
      </c>
      <c r="AL15" s="59">
        <f t="shared" si="7"/>
        <v>6</v>
      </c>
      <c r="AM15" s="59">
        <f t="shared" si="7"/>
        <v>4</v>
      </c>
      <c r="AN15" s="59">
        <f t="shared" si="7"/>
        <v>5</v>
      </c>
      <c r="AO15" s="59">
        <f t="shared" si="7"/>
        <v>4</v>
      </c>
      <c r="AP15" s="59">
        <f t="shared" si="7"/>
        <v>2</v>
      </c>
      <c r="AQ15" s="59">
        <f t="shared" si="7"/>
        <v>4</v>
      </c>
      <c r="AR15" s="59">
        <f t="shared" si="7"/>
        <v>4</v>
      </c>
      <c r="AS15" s="59">
        <f t="shared" si="7"/>
        <v>6</v>
      </c>
      <c r="AT15" s="59">
        <f t="shared" si="7"/>
        <v>5</v>
      </c>
      <c r="AU15" s="59">
        <f t="shared" si="7"/>
        <v>5</v>
      </c>
      <c r="AV15" s="59">
        <f t="shared" si="7"/>
        <v>4</v>
      </c>
      <c r="AW15" s="59">
        <f t="shared" si="7"/>
        <v>5</v>
      </c>
      <c r="AX15" s="59">
        <f t="shared" si="7"/>
        <v>4</v>
      </c>
      <c r="AY15" s="59">
        <f t="shared" si="7"/>
        <v>6</v>
      </c>
      <c r="AZ15" s="59">
        <f>IF(10-COUNTBLANK(AZ4:AZ13)=0,"",10-COUNTBLANK(AZ4:AZ13))</f>
        <v>6</v>
      </c>
      <c r="BA15" s="59">
        <f>IF(10-COUNTBLANK(BA4:BA13)=0,"",10-COUNTBLANK(BA4:BA13))</f>
        <v>8</v>
      </c>
    </row>
    <row r="16" spans="7:53" ht="12.75" hidden="1">
      <c r="G16" s="58"/>
      <c r="H16" s="58"/>
      <c r="I16" s="58"/>
      <c r="J16" s="58"/>
      <c r="K16" s="58"/>
      <c r="L16" s="58"/>
      <c r="M16" s="58"/>
      <c r="N16" s="56">
        <v>7.12295081967213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5:53" ht="12.75" hidden="1">
      <c r="E17" s="27">
        <f>SUM(G14:AZ14)</f>
        <v>202</v>
      </c>
      <c r="G17" s="58"/>
      <c r="H17" s="58"/>
      <c r="I17" s="58"/>
      <c r="J17" s="58"/>
      <c r="K17" s="58"/>
      <c r="L17" s="58"/>
      <c r="M17" s="58"/>
      <c r="N17" s="56">
        <v>6.36885245901639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5:53" ht="12.75" hidden="1">
      <c r="E18" s="47">
        <f>SUM(E4:E13)</f>
        <v>250</v>
      </c>
      <c r="G18" s="58"/>
      <c r="H18" s="58"/>
      <c r="I18" s="58"/>
      <c r="J18" s="58"/>
      <c r="K18" s="58"/>
      <c r="L18" s="58"/>
      <c r="M18" s="58"/>
      <c r="N18" s="56">
        <v>5.61475409836065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7:53" ht="12.75" hidden="1">
      <c r="G19" s="58"/>
      <c r="H19" s="58"/>
      <c r="I19" s="58"/>
      <c r="J19" s="58"/>
      <c r="K19" s="58"/>
      <c r="L19" s="58"/>
      <c r="M19" s="58"/>
      <c r="N19" s="56">
        <v>4.86065573770492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7:53" ht="12.75">
      <c r="G20" s="59">
        <f aca="true" t="shared" si="8" ref="G20:AY20">SUM(G4:G13)</f>
        <v>5</v>
      </c>
      <c r="H20" s="59">
        <f t="shared" si="8"/>
        <v>57.4</v>
      </c>
      <c r="I20" s="59">
        <f t="shared" si="8"/>
        <v>56</v>
      </c>
      <c r="J20" s="59">
        <f t="shared" si="8"/>
        <v>27.2</v>
      </c>
      <c r="K20" s="59">
        <f t="shared" si="8"/>
        <v>31.6</v>
      </c>
      <c r="L20" s="59">
        <f t="shared" si="8"/>
        <v>46.199999999999996</v>
      </c>
      <c r="M20" s="59">
        <f t="shared" si="8"/>
        <v>52.4</v>
      </c>
      <c r="N20" s="59">
        <f t="shared" si="8"/>
        <v>27.4</v>
      </c>
      <c r="O20" s="59">
        <f t="shared" si="8"/>
        <v>29.4</v>
      </c>
      <c r="P20" s="59">
        <f t="shared" si="8"/>
        <v>67.4</v>
      </c>
      <c r="Q20" s="59">
        <f t="shared" si="8"/>
        <v>40</v>
      </c>
      <c r="R20" s="59">
        <f t="shared" si="8"/>
        <v>31.6</v>
      </c>
      <c r="S20" s="59">
        <f t="shared" si="8"/>
        <v>53.2</v>
      </c>
      <c r="T20" s="59">
        <f t="shared" si="8"/>
        <v>15.8</v>
      </c>
      <c r="U20" s="59">
        <f t="shared" si="8"/>
        <v>19.299999999999997</v>
      </c>
      <c r="V20" s="59">
        <f t="shared" si="8"/>
        <v>22.3</v>
      </c>
      <c r="W20" s="59">
        <f t="shared" si="8"/>
        <v>45.8</v>
      </c>
      <c r="X20" s="59">
        <f t="shared" si="8"/>
        <v>51.2</v>
      </c>
      <c r="Y20" s="59">
        <f t="shared" si="8"/>
        <v>41</v>
      </c>
      <c r="Z20" s="59">
        <f t="shared" si="8"/>
        <v>49.4</v>
      </c>
      <c r="AA20" s="59">
        <f t="shared" si="8"/>
        <v>45.2</v>
      </c>
      <c r="AB20" s="59">
        <f t="shared" si="8"/>
        <v>56.8</v>
      </c>
      <c r="AC20" s="59">
        <f t="shared" si="8"/>
        <v>26.4</v>
      </c>
      <c r="AD20" s="59">
        <f t="shared" si="8"/>
        <v>46.900000000000006</v>
      </c>
      <c r="AE20" s="59">
        <f t="shared" si="8"/>
        <v>28</v>
      </c>
      <c r="AF20" s="59">
        <f t="shared" si="8"/>
        <v>29.2</v>
      </c>
      <c r="AG20" s="59">
        <f t="shared" si="8"/>
        <v>53.8</v>
      </c>
      <c r="AH20" s="59">
        <f t="shared" si="8"/>
        <v>34.1</v>
      </c>
      <c r="AI20" s="59">
        <f t="shared" si="8"/>
        <v>21</v>
      </c>
      <c r="AJ20" s="59">
        <f t="shared" si="8"/>
        <v>40.2</v>
      </c>
      <c r="AK20" s="59">
        <f t="shared" si="8"/>
        <v>53.2</v>
      </c>
      <c r="AL20" s="59">
        <f t="shared" si="8"/>
        <v>52.800000000000004</v>
      </c>
      <c r="AM20" s="59">
        <f t="shared" si="8"/>
        <v>42.4</v>
      </c>
      <c r="AN20" s="59">
        <f t="shared" si="8"/>
        <v>41.4</v>
      </c>
      <c r="AO20" s="59">
        <f t="shared" si="8"/>
        <v>28.8</v>
      </c>
      <c r="AP20" s="59">
        <f t="shared" si="8"/>
        <v>12</v>
      </c>
      <c r="AQ20" s="59">
        <f t="shared" si="8"/>
        <v>32</v>
      </c>
      <c r="AR20" s="59">
        <f t="shared" si="8"/>
        <v>30.3</v>
      </c>
      <c r="AS20" s="59">
        <f t="shared" si="8"/>
        <v>51.2</v>
      </c>
      <c r="AT20" s="59">
        <f t="shared" si="8"/>
        <v>50.800000000000004</v>
      </c>
      <c r="AU20" s="59">
        <f t="shared" si="8"/>
        <v>57.2</v>
      </c>
      <c r="AV20" s="59">
        <f t="shared" si="8"/>
        <v>45.2</v>
      </c>
      <c r="AW20" s="59">
        <f t="shared" si="8"/>
        <v>47.5</v>
      </c>
      <c r="AX20" s="59">
        <f t="shared" si="8"/>
        <v>40.6</v>
      </c>
      <c r="AY20" s="59">
        <f t="shared" si="8"/>
        <v>63.6</v>
      </c>
      <c r="AZ20" s="59">
        <f>SUM(AZ4:AZ13)</f>
        <v>61.800000000000004</v>
      </c>
      <c r="BA20" s="59">
        <f>SUM(BA4:BA13)</f>
        <v>74</v>
      </c>
    </row>
    <row r="21" spans="7:53" ht="12.75">
      <c r="G21" s="59">
        <f>G20</f>
        <v>5</v>
      </c>
      <c r="H21" s="59">
        <f aca="true" t="shared" si="9" ref="H21:AX21">H20+G21</f>
        <v>62.4</v>
      </c>
      <c r="I21" s="59">
        <f t="shared" si="9"/>
        <v>118.4</v>
      </c>
      <c r="J21" s="59">
        <f t="shared" si="9"/>
        <v>145.6</v>
      </c>
      <c r="K21" s="59">
        <f t="shared" si="9"/>
        <v>177.2</v>
      </c>
      <c r="L21" s="59">
        <f t="shared" si="9"/>
        <v>223.39999999999998</v>
      </c>
      <c r="M21" s="59">
        <f t="shared" si="9"/>
        <v>275.79999999999995</v>
      </c>
      <c r="N21" s="59">
        <f t="shared" si="9"/>
        <v>303.19999999999993</v>
      </c>
      <c r="O21" s="59">
        <f t="shared" si="9"/>
        <v>332.5999999999999</v>
      </c>
      <c r="P21" s="59">
        <f t="shared" si="9"/>
        <v>399.9999999999999</v>
      </c>
      <c r="Q21" s="59">
        <f t="shared" si="9"/>
        <v>439.9999999999999</v>
      </c>
      <c r="R21" s="59">
        <f t="shared" si="9"/>
        <v>471.5999999999999</v>
      </c>
      <c r="S21" s="59">
        <f t="shared" si="9"/>
        <v>524.8</v>
      </c>
      <c r="T21" s="59">
        <f t="shared" si="9"/>
        <v>540.5999999999999</v>
      </c>
      <c r="U21" s="59">
        <f t="shared" si="9"/>
        <v>559.8999999999999</v>
      </c>
      <c r="V21" s="59">
        <f t="shared" si="9"/>
        <v>582.1999999999998</v>
      </c>
      <c r="W21" s="59">
        <f t="shared" si="9"/>
        <v>627.9999999999998</v>
      </c>
      <c r="X21" s="59">
        <f t="shared" si="9"/>
        <v>679.1999999999998</v>
      </c>
      <c r="Y21" s="59">
        <f t="shared" si="9"/>
        <v>720.1999999999998</v>
      </c>
      <c r="Z21" s="59">
        <f t="shared" si="9"/>
        <v>769.5999999999998</v>
      </c>
      <c r="AA21" s="59">
        <f t="shared" si="9"/>
        <v>814.7999999999998</v>
      </c>
      <c r="AB21" s="59">
        <f t="shared" si="9"/>
        <v>871.5999999999998</v>
      </c>
      <c r="AC21" s="59">
        <f t="shared" si="9"/>
        <v>897.9999999999998</v>
      </c>
      <c r="AD21" s="59">
        <f t="shared" si="9"/>
        <v>944.8999999999997</v>
      </c>
      <c r="AE21" s="59">
        <f t="shared" si="9"/>
        <v>972.8999999999997</v>
      </c>
      <c r="AF21" s="59">
        <f t="shared" si="9"/>
        <v>1002.0999999999998</v>
      </c>
      <c r="AG21" s="59">
        <f t="shared" si="9"/>
        <v>1055.8999999999999</v>
      </c>
      <c r="AH21" s="59">
        <f t="shared" si="9"/>
        <v>1089.9999999999998</v>
      </c>
      <c r="AI21" s="59">
        <f t="shared" si="9"/>
        <v>1110.9999999999998</v>
      </c>
      <c r="AJ21" s="59">
        <f t="shared" si="9"/>
        <v>1151.1999999999998</v>
      </c>
      <c r="AK21" s="59">
        <f t="shared" si="9"/>
        <v>1204.3999999999999</v>
      </c>
      <c r="AL21" s="59">
        <f t="shared" si="9"/>
        <v>1257.1999999999998</v>
      </c>
      <c r="AM21" s="59">
        <f t="shared" si="9"/>
        <v>1299.6</v>
      </c>
      <c r="AN21" s="59">
        <f t="shared" si="9"/>
        <v>1341</v>
      </c>
      <c r="AO21" s="59">
        <f t="shared" si="9"/>
        <v>1369.8</v>
      </c>
      <c r="AP21" s="59">
        <f t="shared" si="9"/>
        <v>1381.8</v>
      </c>
      <c r="AQ21" s="59">
        <f t="shared" si="9"/>
        <v>1413.8</v>
      </c>
      <c r="AR21" s="59">
        <f t="shared" si="9"/>
        <v>1444.1</v>
      </c>
      <c r="AS21" s="59">
        <f t="shared" si="9"/>
        <v>1495.3</v>
      </c>
      <c r="AT21" s="59">
        <f t="shared" si="9"/>
        <v>1546.1</v>
      </c>
      <c r="AU21" s="59">
        <f t="shared" si="9"/>
        <v>1603.3</v>
      </c>
      <c r="AV21" s="59">
        <f t="shared" si="9"/>
        <v>1648.5</v>
      </c>
      <c r="AW21" s="59">
        <f t="shared" si="9"/>
        <v>1696</v>
      </c>
      <c r="AX21" s="59">
        <f t="shared" si="9"/>
        <v>1736.6</v>
      </c>
      <c r="AY21" s="59">
        <f>AY20+AX21</f>
        <v>1800.1999999999998</v>
      </c>
      <c r="AZ21" s="59">
        <f>AZ20+AY21</f>
        <v>1861.9999999999998</v>
      </c>
      <c r="BA21" s="59">
        <f>BA20+AZ21</f>
        <v>1935.9999999999998</v>
      </c>
    </row>
  </sheetData>
  <sheetProtection/>
  <mergeCells count="1">
    <mergeCell ref="G2:BA2"/>
  </mergeCells>
  <printOptions/>
  <pageMargins left="0.13" right="0" top="0.984251969" bottom="0.984251969" header="0.4921259845" footer="0.4921259845"/>
  <pageSetup fitToHeight="1" fitToWidth="1" horizontalDpi="300" verticalDpi="300" orientation="landscape" paperSize="9" scale="61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BB2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6" sqref="AG6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customWidth="1"/>
    <col min="5" max="5" width="5.140625" style="0" customWidth="1"/>
    <col min="6" max="6" width="8.57421875" style="0" customWidth="1"/>
    <col min="7" max="29" width="3.8515625" style="0" customWidth="1"/>
    <col min="30" max="31" width="5.00390625" style="0" bestFit="1" customWidth="1"/>
    <col min="32" max="54" width="4.7109375" style="0" customWidth="1"/>
    <col min="55" max="57" width="9.140625" style="0" customWidth="1"/>
  </cols>
  <sheetData>
    <row r="1" spans="2:54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</row>
    <row r="2" spans="2:54" ht="12.75">
      <c r="B2" s="11" t="s">
        <v>19</v>
      </c>
      <c r="G2" s="73" t="s">
        <v>65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2"/>
    </row>
    <row r="3" spans="1:54" s="5" customFormat="1" ht="74.25">
      <c r="A3" s="29">
        <f>COUNTA(A4:A12)</f>
        <v>9</v>
      </c>
      <c r="B3" s="22" t="s">
        <v>66</v>
      </c>
      <c r="C3" s="10" t="s">
        <v>60</v>
      </c>
      <c r="D3" s="14" t="s">
        <v>17</v>
      </c>
      <c r="E3" s="15" t="s">
        <v>61</v>
      </c>
      <c r="F3" s="24" t="s">
        <v>20</v>
      </c>
      <c r="G3" s="15">
        <v>43104</v>
      </c>
      <c r="H3" s="15">
        <v>43111</v>
      </c>
      <c r="I3" s="15">
        <v>43118</v>
      </c>
      <c r="J3" s="15">
        <v>43125</v>
      </c>
      <c r="K3" s="15">
        <v>43132</v>
      </c>
      <c r="L3" s="15">
        <v>43139</v>
      </c>
      <c r="M3" s="15">
        <v>43146</v>
      </c>
      <c r="N3" s="15">
        <v>43153</v>
      </c>
      <c r="O3" s="15">
        <v>43160</v>
      </c>
      <c r="P3" s="15">
        <v>43167</v>
      </c>
      <c r="Q3" s="15">
        <v>43174</v>
      </c>
      <c r="R3" s="15">
        <v>43181</v>
      </c>
      <c r="S3" s="15">
        <v>43188</v>
      </c>
      <c r="T3" s="15">
        <v>43195</v>
      </c>
      <c r="U3" s="15">
        <v>43202</v>
      </c>
      <c r="V3" s="15">
        <v>43209</v>
      </c>
      <c r="W3" s="15">
        <v>43216</v>
      </c>
      <c r="X3" s="15">
        <v>43223</v>
      </c>
      <c r="Y3" s="15">
        <v>43237</v>
      </c>
      <c r="Z3" s="15">
        <v>43244</v>
      </c>
      <c r="AA3" s="15">
        <v>43258</v>
      </c>
      <c r="AB3" s="15">
        <v>43265</v>
      </c>
      <c r="AC3" s="15">
        <v>43272</v>
      </c>
      <c r="AD3" s="15">
        <v>43279</v>
      </c>
      <c r="AE3" s="15">
        <v>43286</v>
      </c>
      <c r="AF3" s="15">
        <v>43293</v>
      </c>
      <c r="AG3" s="15">
        <v>43300</v>
      </c>
      <c r="AH3" s="15">
        <v>43307</v>
      </c>
      <c r="AI3" s="15">
        <v>43314</v>
      </c>
      <c r="AJ3" s="15">
        <v>43321</v>
      </c>
      <c r="AK3" s="15">
        <v>43328</v>
      </c>
      <c r="AL3" s="15">
        <v>43335</v>
      </c>
      <c r="AM3" s="15">
        <v>43342</v>
      </c>
      <c r="AN3" s="15">
        <v>43349</v>
      </c>
      <c r="AO3" s="15">
        <v>43356</v>
      </c>
      <c r="AP3" s="15">
        <v>43363</v>
      </c>
      <c r="AQ3" s="15">
        <v>43370</v>
      </c>
      <c r="AR3" s="15">
        <v>43377</v>
      </c>
      <c r="AS3" s="15">
        <v>43384</v>
      </c>
      <c r="AT3" s="15">
        <v>43391</v>
      </c>
      <c r="AU3" s="15">
        <v>43398</v>
      </c>
      <c r="AV3" s="15">
        <v>43412</v>
      </c>
      <c r="AW3" s="15">
        <v>43419</v>
      </c>
      <c r="AX3" s="15">
        <v>43426</v>
      </c>
      <c r="AY3" s="15">
        <v>43433</v>
      </c>
      <c r="AZ3" s="15">
        <v>43440</v>
      </c>
      <c r="BA3" s="15">
        <v>43447</v>
      </c>
      <c r="BB3" s="15">
        <v>43454</v>
      </c>
    </row>
    <row r="4" spans="1:54" ht="12.75">
      <c r="A4" s="3" t="s">
        <v>1</v>
      </c>
      <c r="B4" s="20">
        <f aca="true" t="shared" si="0" ref="B4:B12">SUM(G4:BB4)</f>
        <v>404.7000000000001</v>
      </c>
      <c r="C4" s="9">
        <f aca="true" t="shared" si="1" ref="C4:C12">E4/D4</f>
        <v>0.8333333333333334</v>
      </c>
      <c r="D4" s="33">
        <f aca="true" t="shared" si="2" ref="D4:D12">COUNT($G$14:$BB$14)</f>
        <v>48</v>
      </c>
      <c r="E4" s="16">
        <f aca="true" t="shared" si="3" ref="E4:E12">49-COUNTBLANK(G4:BB4)</f>
        <v>40</v>
      </c>
      <c r="F4" s="26">
        <f aca="true" t="shared" si="4" ref="F4:F12">B4/COUNT(G4:BB4)</f>
        <v>10.37692307692308</v>
      </c>
      <c r="G4" s="56">
        <v>12</v>
      </c>
      <c r="H4" s="56">
        <v>10.6</v>
      </c>
      <c r="I4" s="56">
        <v>10.6</v>
      </c>
      <c r="J4" s="56">
        <v>10.4</v>
      </c>
      <c r="K4" s="56">
        <v>10.5</v>
      </c>
      <c r="L4" s="56">
        <v>10.5</v>
      </c>
      <c r="M4" s="56"/>
      <c r="N4" s="56">
        <v>8</v>
      </c>
      <c r="O4" s="56"/>
      <c r="P4" s="56">
        <v>7.9</v>
      </c>
      <c r="Q4" s="56">
        <v>10.6</v>
      </c>
      <c r="R4" s="56">
        <v>7.9</v>
      </c>
      <c r="S4" s="56">
        <v>7.9</v>
      </c>
      <c r="T4" s="56">
        <v>8</v>
      </c>
      <c r="U4" s="56">
        <v>10.6</v>
      </c>
      <c r="V4" s="56"/>
      <c r="W4" s="56">
        <v>10.2</v>
      </c>
      <c r="X4" s="56">
        <v>10.6</v>
      </c>
      <c r="Y4" s="56">
        <v>10.6</v>
      </c>
      <c r="Z4" s="56">
        <v>10.6</v>
      </c>
      <c r="AA4" s="56">
        <v>11.2</v>
      </c>
      <c r="AB4" s="56">
        <v>12</v>
      </c>
      <c r="AC4" s="56">
        <v>8</v>
      </c>
      <c r="AD4" s="56">
        <v>11</v>
      </c>
      <c r="AE4" s="56">
        <v>11.6</v>
      </c>
      <c r="AF4" s="56">
        <v>10</v>
      </c>
      <c r="AG4" s="56">
        <v>10.3</v>
      </c>
      <c r="AH4" s="56">
        <v>9.6</v>
      </c>
      <c r="AI4" s="56"/>
      <c r="AJ4" s="56">
        <v>7.9</v>
      </c>
      <c r="AK4" s="56">
        <v>12</v>
      </c>
      <c r="AL4" s="56">
        <v>9.6</v>
      </c>
      <c r="AM4" s="56">
        <v>12.3</v>
      </c>
      <c r="AN4" s="56">
        <v>12</v>
      </c>
      <c r="AO4" s="56">
        <v>10.6</v>
      </c>
      <c r="AP4" s="56">
        <v>12</v>
      </c>
      <c r="AQ4" s="56">
        <v>10.6</v>
      </c>
      <c r="AR4" s="56"/>
      <c r="AS4" s="56"/>
      <c r="AT4" s="56"/>
      <c r="AU4" s="56">
        <v>12</v>
      </c>
      <c r="AV4" s="56"/>
      <c r="AW4" s="56">
        <v>10.6</v>
      </c>
      <c r="AX4" s="56">
        <v>10.7</v>
      </c>
      <c r="AY4" s="56"/>
      <c r="AZ4" s="56">
        <v>10.6</v>
      </c>
      <c r="BA4" s="56">
        <v>12</v>
      </c>
      <c r="BB4" s="56">
        <v>10.6</v>
      </c>
    </row>
    <row r="5" spans="1:54" ht="12.75">
      <c r="A5" s="3" t="s">
        <v>0</v>
      </c>
      <c r="B5" s="20">
        <f t="shared" si="0"/>
        <v>358.70000000000016</v>
      </c>
      <c r="C5" s="7">
        <f t="shared" si="1"/>
        <v>0.875</v>
      </c>
      <c r="D5" s="33">
        <f t="shared" si="2"/>
        <v>48</v>
      </c>
      <c r="E5" s="16">
        <f t="shared" si="3"/>
        <v>42</v>
      </c>
      <c r="F5" s="26">
        <f t="shared" si="4"/>
        <v>8.967500000000005</v>
      </c>
      <c r="G5" s="56">
        <v>10.6</v>
      </c>
      <c r="H5" s="56">
        <v>8</v>
      </c>
      <c r="I5" s="56">
        <v>8</v>
      </c>
      <c r="J5" s="56">
        <v>8</v>
      </c>
      <c r="K5" s="56">
        <v>10.4</v>
      </c>
      <c r="L5" s="56"/>
      <c r="M5" s="56"/>
      <c r="N5" s="56">
        <v>8</v>
      </c>
      <c r="O5" s="56">
        <v>9.5</v>
      </c>
      <c r="P5" s="56">
        <v>6.3</v>
      </c>
      <c r="Q5" s="56">
        <v>5.5</v>
      </c>
      <c r="R5" s="56">
        <v>7.9</v>
      </c>
      <c r="S5" s="56">
        <v>7.9</v>
      </c>
      <c r="T5" s="56">
        <v>8</v>
      </c>
      <c r="U5" s="56">
        <v>10.6</v>
      </c>
      <c r="V5" s="56">
        <v>6</v>
      </c>
      <c r="W5" s="56">
        <v>10.2</v>
      </c>
      <c r="X5" s="56">
        <v>8</v>
      </c>
      <c r="Y5" s="56" t="s">
        <v>57</v>
      </c>
      <c r="Z5" s="56">
        <v>10.6</v>
      </c>
      <c r="AA5" s="56">
        <v>5.5</v>
      </c>
      <c r="AB5" s="56">
        <v>11.8</v>
      </c>
      <c r="AC5" s="56">
        <v>8</v>
      </c>
      <c r="AD5" s="56">
        <v>11</v>
      </c>
      <c r="AE5" s="56">
        <v>9</v>
      </c>
      <c r="AF5" s="56">
        <v>15</v>
      </c>
      <c r="AG5" s="56">
        <v>10.3</v>
      </c>
      <c r="AH5" s="56"/>
      <c r="AI5" s="56">
        <v>7</v>
      </c>
      <c r="AJ5" s="56">
        <v>7.9</v>
      </c>
      <c r="AK5" s="56">
        <v>12</v>
      </c>
      <c r="AL5" s="56">
        <v>9.3</v>
      </c>
      <c r="AM5" s="56">
        <v>8</v>
      </c>
      <c r="AN5" s="56">
        <v>12</v>
      </c>
      <c r="AO5" s="56">
        <v>10.6</v>
      </c>
      <c r="AP5" s="56">
        <v>10.6</v>
      </c>
      <c r="AQ5" s="56">
        <v>6</v>
      </c>
      <c r="AR5" s="56"/>
      <c r="AS5" s="56"/>
      <c r="AT5" s="56">
        <v>10.6</v>
      </c>
      <c r="AU5" s="56">
        <v>8</v>
      </c>
      <c r="AV5" s="56">
        <v>8</v>
      </c>
      <c r="AW5" s="56">
        <v>10.6</v>
      </c>
      <c r="AX5" s="56"/>
      <c r="AY5" s="56">
        <v>8</v>
      </c>
      <c r="AZ5" s="56">
        <v>8</v>
      </c>
      <c r="BA5" s="56"/>
      <c r="BB5" s="56">
        <v>8</v>
      </c>
    </row>
    <row r="6" spans="1:54" ht="12.75">
      <c r="A6" s="3" t="s">
        <v>8</v>
      </c>
      <c r="B6" s="20">
        <f t="shared" si="0"/>
        <v>323.09999999999997</v>
      </c>
      <c r="C6" s="7">
        <f t="shared" si="1"/>
        <v>0.6666666666666666</v>
      </c>
      <c r="D6" s="33">
        <f t="shared" si="2"/>
        <v>48</v>
      </c>
      <c r="E6" s="16">
        <f t="shared" si="3"/>
        <v>32</v>
      </c>
      <c r="F6" s="26">
        <f t="shared" si="4"/>
        <v>10.77</v>
      </c>
      <c r="G6" s="56"/>
      <c r="H6" s="56">
        <v>12</v>
      </c>
      <c r="I6" s="56">
        <v>12</v>
      </c>
      <c r="J6" s="56">
        <v>12</v>
      </c>
      <c r="K6" s="56"/>
      <c r="L6" s="56"/>
      <c r="M6" s="56"/>
      <c r="N6" s="56"/>
      <c r="O6" s="56"/>
      <c r="P6" s="56"/>
      <c r="Q6" s="56">
        <v>5.5</v>
      </c>
      <c r="R6" s="56">
        <v>7.9</v>
      </c>
      <c r="S6" s="56"/>
      <c r="T6" s="56">
        <v>8</v>
      </c>
      <c r="U6" s="56">
        <v>10.6</v>
      </c>
      <c r="V6" s="56">
        <v>10.5</v>
      </c>
      <c r="W6" s="56">
        <v>10.2</v>
      </c>
      <c r="X6" s="56">
        <v>10.6</v>
      </c>
      <c r="Y6" s="56">
        <v>10.6</v>
      </c>
      <c r="Z6" s="56"/>
      <c r="AA6" s="56">
        <v>11.2</v>
      </c>
      <c r="AB6" s="56">
        <v>12</v>
      </c>
      <c r="AC6" s="56"/>
      <c r="AD6" s="56">
        <v>11</v>
      </c>
      <c r="AE6" s="56">
        <v>11.6</v>
      </c>
      <c r="AF6" s="56">
        <v>11.5</v>
      </c>
      <c r="AG6" s="56" t="s">
        <v>57</v>
      </c>
      <c r="AH6" s="56"/>
      <c r="AI6" s="56"/>
      <c r="AJ6" s="56"/>
      <c r="AK6" s="56"/>
      <c r="AL6" s="56"/>
      <c r="AM6" s="56">
        <v>12.3</v>
      </c>
      <c r="AN6" s="56">
        <v>12</v>
      </c>
      <c r="AO6" s="56">
        <v>10.6</v>
      </c>
      <c r="AP6" s="56">
        <v>10.6</v>
      </c>
      <c r="AQ6" s="56">
        <v>10.6</v>
      </c>
      <c r="AR6" s="56"/>
      <c r="AS6" s="56">
        <v>12</v>
      </c>
      <c r="AT6" s="56">
        <v>12</v>
      </c>
      <c r="AU6" s="56"/>
      <c r="AV6" s="56">
        <v>8</v>
      </c>
      <c r="AW6" s="56">
        <v>12</v>
      </c>
      <c r="AX6" s="56">
        <v>10.7</v>
      </c>
      <c r="AY6" s="56">
        <v>10.5</v>
      </c>
      <c r="AZ6" s="56">
        <v>10.6</v>
      </c>
      <c r="BA6" s="56">
        <v>12</v>
      </c>
      <c r="BB6" s="56">
        <v>12</v>
      </c>
    </row>
    <row r="7" spans="1:54" ht="12.75">
      <c r="A7" s="3" t="s">
        <v>9</v>
      </c>
      <c r="B7" s="20">
        <f t="shared" si="0"/>
        <v>245.6</v>
      </c>
      <c r="C7" s="7">
        <f t="shared" si="1"/>
        <v>0.4791666666666667</v>
      </c>
      <c r="D7" s="33">
        <f t="shared" si="2"/>
        <v>48</v>
      </c>
      <c r="E7" s="16">
        <f t="shared" si="3"/>
        <v>23</v>
      </c>
      <c r="F7" s="26">
        <f t="shared" si="4"/>
        <v>11.163636363636364</v>
      </c>
      <c r="G7" s="56"/>
      <c r="H7" s="56"/>
      <c r="I7" s="56"/>
      <c r="J7" s="56"/>
      <c r="K7" s="56">
        <v>10.5</v>
      </c>
      <c r="L7" s="56">
        <v>10.5</v>
      </c>
      <c r="M7" s="56"/>
      <c r="N7" s="56"/>
      <c r="O7" s="56"/>
      <c r="P7" s="56"/>
      <c r="Q7" s="56"/>
      <c r="R7" s="56"/>
      <c r="S7" s="56"/>
      <c r="T7" s="56"/>
      <c r="U7" s="56"/>
      <c r="V7" s="56">
        <v>10.5</v>
      </c>
      <c r="W7" s="56">
        <v>10.2</v>
      </c>
      <c r="X7" s="56"/>
      <c r="Y7" s="56">
        <v>12</v>
      </c>
      <c r="Z7" s="56">
        <v>12</v>
      </c>
      <c r="AA7" s="56">
        <v>11.1</v>
      </c>
      <c r="AB7" s="56">
        <v>12</v>
      </c>
      <c r="AC7" s="56">
        <v>8</v>
      </c>
      <c r="AD7" s="56"/>
      <c r="AE7" s="56">
        <v>11.6</v>
      </c>
      <c r="AF7" s="56">
        <v>12.8</v>
      </c>
      <c r="AG7" s="56"/>
      <c r="AH7" s="56"/>
      <c r="AI7" s="56"/>
      <c r="AJ7" s="56"/>
      <c r="AK7" s="56"/>
      <c r="AL7" s="56">
        <v>9.6</v>
      </c>
      <c r="AM7" s="56">
        <v>12.3</v>
      </c>
      <c r="AN7" s="56">
        <v>12</v>
      </c>
      <c r="AO7" s="56">
        <v>8</v>
      </c>
      <c r="AP7" s="56">
        <v>12</v>
      </c>
      <c r="AQ7" s="56"/>
      <c r="AR7" s="56"/>
      <c r="AS7" s="56">
        <v>12</v>
      </c>
      <c r="AT7" s="56">
        <v>12</v>
      </c>
      <c r="AU7" s="56">
        <v>12</v>
      </c>
      <c r="AV7" s="56"/>
      <c r="AW7" s="56">
        <v>12</v>
      </c>
      <c r="AX7" s="56"/>
      <c r="AY7" s="56">
        <v>10.5</v>
      </c>
      <c r="AZ7" s="56"/>
      <c r="BA7" s="56">
        <v>12</v>
      </c>
      <c r="BB7" s="56"/>
    </row>
    <row r="8" spans="1:54" ht="12" customHeight="1">
      <c r="A8" s="3" t="s">
        <v>5</v>
      </c>
      <c r="B8" s="20">
        <f t="shared" si="0"/>
        <v>223.5</v>
      </c>
      <c r="C8" s="7">
        <f t="shared" si="1"/>
        <v>0.625</v>
      </c>
      <c r="D8" s="33">
        <f t="shared" si="2"/>
        <v>48</v>
      </c>
      <c r="E8" s="16">
        <f t="shared" si="3"/>
        <v>30</v>
      </c>
      <c r="F8" s="26">
        <f t="shared" si="4"/>
        <v>7.706896551724138</v>
      </c>
      <c r="G8" s="56">
        <v>8</v>
      </c>
      <c r="H8" s="56">
        <v>8</v>
      </c>
      <c r="I8" s="56"/>
      <c r="J8" s="56"/>
      <c r="K8" s="56"/>
      <c r="L8" s="56">
        <v>8</v>
      </c>
      <c r="M8" s="56">
        <v>8</v>
      </c>
      <c r="N8" s="56">
        <v>8</v>
      </c>
      <c r="O8" s="56"/>
      <c r="P8" s="56">
        <v>8</v>
      </c>
      <c r="Q8" s="56">
        <v>9</v>
      </c>
      <c r="R8" s="56">
        <v>8</v>
      </c>
      <c r="S8" s="56">
        <v>6</v>
      </c>
      <c r="T8" s="56"/>
      <c r="U8" s="56"/>
      <c r="V8" s="56">
        <v>6</v>
      </c>
      <c r="W8" s="56"/>
      <c r="X8" s="56">
        <v>8</v>
      </c>
      <c r="Y8" s="56"/>
      <c r="Z8" s="56">
        <v>8</v>
      </c>
      <c r="AA8" s="56">
        <v>8</v>
      </c>
      <c r="AB8" s="56"/>
      <c r="AC8" s="56">
        <v>8</v>
      </c>
      <c r="AD8" s="56">
        <v>8</v>
      </c>
      <c r="AE8" s="56"/>
      <c r="AF8" s="56">
        <v>8</v>
      </c>
      <c r="AG8" s="56">
        <v>8</v>
      </c>
      <c r="AH8" s="56">
        <v>6</v>
      </c>
      <c r="AI8" s="56"/>
      <c r="AJ8" s="56">
        <v>8.1</v>
      </c>
      <c r="AK8" s="56"/>
      <c r="AL8" s="56">
        <v>8</v>
      </c>
      <c r="AM8" s="56">
        <v>8</v>
      </c>
      <c r="AN8" s="56"/>
      <c r="AO8" s="56"/>
      <c r="AP8" s="56"/>
      <c r="AQ8" s="56">
        <v>6</v>
      </c>
      <c r="AR8" s="56">
        <v>8</v>
      </c>
      <c r="AS8" s="56"/>
      <c r="AT8" s="56">
        <v>9</v>
      </c>
      <c r="AU8" s="56">
        <v>8</v>
      </c>
      <c r="AV8" s="56">
        <v>8</v>
      </c>
      <c r="AW8" s="56">
        <v>7</v>
      </c>
      <c r="AX8" s="56"/>
      <c r="AY8" s="56"/>
      <c r="AZ8" s="56"/>
      <c r="BA8" s="56">
        <v>8</v>
      </c>
      <c r="BB8" s="56">
        <v>6.4</v>
      </c>
    </row>
    <row r="9" spans="1:54" ht="12.75">
      <c r="A9" s="3" t="s">
        <v>11</v>
      </c>
      <c r="B9" s="20">
        <f t="shared" si="0"/>
        <v>217.70000000000002</v>
      </c>
      <c r="C9" s="7">
        <f t="shared" si="1"/>
        <v>0.4375</v>
      </c>
      <c r="D9" s="33">
        <f t="shared" si="2"/>
        <v>48</v>
      </c>
      <c r="E9" s="16">
        <f t="shared" si="3"/>
        <v>21</v>
      </c>
      <c r="F9" s="26">
        <f t="shared" si="4"/>
        <v>11.457894736842107</v>
      </c>
      <c r="G9" s="56">
        <v>12</v>
      </c>
      <c r="H9" s="56">
        <v>12</v>
      </c>
      <c r="I9" s="56">
        <v>12</v>
      </c>
      <c r="J9" s="56">
        <v>12</v>
      </c>
      <c r="K9" s="56"/>
      <c r="L9" s="56">
        <v>10.5</v>
      </c>
      <c r="M9" s="56"/>
      <c r="N9" s="56"/>
      <c r="O9" s="56">
        <v>9.5</v>
      </c>
      <c r="P9" s="56"/>
      <c r="Q9" s="56"/>
      <c r="R9" s="56">
        <v>7.9</v>
      </c>
      <c r="S9" s="56"/>
      <c r="T9" s="56"/>
      <c r="U9" s="56"/>
      <c r="V9" s="56"/>
      <c r="W9" s="56"/>
      <c r="X9" s="56"/>
      <c r="Y9" s="56">
        <v>12</v>
      </c>
      <c r="Z9" s="56">
        <v>12</v>
      </c>
      <c r="AA9" s="56">
        <v>11.5</v>
      </c>
      <c r="AB9" s="56">
        <v>12</v>
      </c>
      <c r="AC9" s="56"/>
      <c r="AD9" s="56">
        <v>11</v>
      </c>
      <c r="AE9" s="56"/>
      <c r="AF9" s="56">
        <v>12.8</v>
      </c>
      <c r="AG9" s="56">
        <v>10.5</v>
      </c>
      <c r="AH9" s="56"/>
      <c r="AI9" s="56"/>
      <c r="AJ9" s="56"/>
      <c r="AK9" s="56">
        <v>12</v>
      </c>
      <c r="AL9" s="56"/>
      <c r="AM9" s="56"/>
      <c r="AN9" s="56">
        <v>12</v>
      </c>
      <c r="AO9" s="56">
        <v>12</v>
      </c>
      <c r="AP9" s="56">
        <v>12</v>
      </c>
      <c r="AQ9" s="56">
        <v>12</v>
      </c>
      <c r="AR9" s="56"/>
      <c r="AS9" s="56" t="s">
        <v>57</v>
      </c>
      <c r="AT9" s="56"/>
      <c r="AU9" s="56"/>
      <c r="AV9" s="56"/>
      <c r="AW9" s="56"/>
      <c r="AX9" s="56"/>
      <c r="AY9" s="56"/>
      <c r="AZ9" s="56"/>
      <c r="BA9" s="56"/>
      <c r="BB9" s="56"/>
    </row>
    <row r="10" spans="1:54" ht="12.75">
      <c r="A10" s="3" t="s">
        <v>7</v>
      </c>
      <c r="B10" s="20">
        <f t="shared" si="0"/>
        <v>163.79999999999998</v>
      </c>
      <c r="C10" s="7">
        <f t="shared" si="1"/>
        <v>0.375</v>
      </c>
      <c r="D10" s="33">
        <f t="shared" si="2"/>
        <v>48</v>
      </c>
      <c r="E10" s="16">
        <f t="shared" si="3"/>
        <v>18</v>
      </c>
      <c r="F10" s="26">
        <f t="shared" si="4"/>
        <v>9.635294117647058</v>
      </c>
      <c r="G10" s="56"/>
      <c r="H10" s="56">
        <v>10.6</v>
      </c>
      <c r="I10" s="56">
        <v>10.6</v>
      </c>
      <c r="J10" s="56"/>
      <c r="K10" s="56"/>
      <c r="L10" s="56"/>
      <c r="M10" s="56"/>
      <c r="N10" s="56">
        <v>8</v>
      </c>
      <c r="O10" s="56"/>
      <c r="P10" s="56">
        <v>7.9</v>
      </c>
      <c r="Q10" s="56">
        <v>10.6</v>
      </c>
      <c r="R10" s="56">
        <v>7.9</v>
      </c>
      <c r="S10" s="56"/>
      <c r="T10" s="56"/>
      <c r="U10" s="56">
        <v>10.6</v>
      </c>
      <c r="V10" s="56">
        <v>6</v>
      </c>
      <c r="W10" s="56">
        <v>10.2</v>
      </c>
      <c r="X10" s="56">
        <v>8</v>
      </c>
      <c r="Y10" s="56"/>
      <c r="Z10" s="56"/>
      <c r="AA10" s="56"/>
      <c r="AB10" s="56">
        <v>12</v>
      </c>
      <c r="AC10" s="56"/>
      <c r="AD10" s="56"/>
      <c r="AE10" s="56"/>
      <c r="AF10" s="56">
        <v>10</v>
      </c>
      <c r="AG10" s="56"/>
      <c r="AH10" s="56"/>
      <c r="AI10" s="56"/>
      <c r="AJ10" s="56"/>
      <c r="AK10" s="56"/>
      <c r="AL10" s="56"/>
      <c r="AM10" s="56"/>
      <c r="AN10" s="56"/>
      <c r="AO10" s="56">
        <v>10.6</v>
      </c>
      <c r="AP10" s="56"/>
      <c r="AQ10" s="56"/>
      <c r="AR10" s="56"/>
      <c r="AS10" s="56"/>
      <c r="AT10" s="56">
        <v>9</v>
      </c>
      <c r="AU10" s="56"/>
      <c r="AV10" s="56"/>
      <c r="AW10" s="56">
        <v>10.6</v>
      </c>
      <c r="AX10" s="56">
        <v>10.6</v>
      </c>
      <c r="AY10" s="56"/>
      <c r="AZ10" s="56"/>
      <c r="BA10" s="56"/>
      <c r="BB10" s="56">
        <v>10.6</v>
      </c>
    </row>
    <row r="11" spans="1:54" ht="12.75">
      <c r="A11" s="3" t="s">
        <v>2</v>
      </c>
      <c r="B11" s="20">
        <f t="shared" si="0"/>
        <v>119.70000000000003</v>
      </c>
      <c r="C11" s="7">
        <f t="shared" si="1"/>
        <v>0.4375</v>
      </c>
      <c r="D11" s="33">
        <f t="shared" si="2"/>
        <v>48</v>
      </c>
      <c r="E11" s="16">
        <f t="shared" si="3"/>
        <v>21</v>
      </c>
      <c r="F11" s="26">
        <f t="shared" si="4"/>
        <v>5.985000000000001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>
        <v>6</v>
      </c>
      <c r="Y11" s="56">
        <v>6</v>
      </c>
      <c r="Z11" s="56">
        <v>6</v>
      </c>
      <c r="AA11" s="56">
        <v>6</v>
      </c>
      <c r="AB11" s="56"/>
      <c r="AC11" s="56"/>
      <c r="AD11" s="56"/>
      <c r="AE11" s="56"/>
      <c r="AF11" s="56">
        <v>6.3</v>
      </c>
      <c r="AG11" s="56">
        <v>6.4</v>
      </c>
      <c r="AH11" s="56">
        <v>6</v>
      </c>
      <c r="AI11" s="56">
        <v>0</v>
      </c>
      <c r="AJ11" s="56"/>
      <c r="AK11" s="56"/>
      <c r="AL11" s="56">
        <v>6.4</v>
      </c>
      <c r="AM11" s="56">
        <v>6.4</v>
      </c>
      <c r="AN11" s="56">
        <v>6.4</v>
      </c>
      <c r="AO11" s="56"/>
      <c r="AP11" s="56">
        <v>6.4</v>
      </c>
      <c r="AQ11" s="56"/>
      <c r="AR11" s="56">
        <v>6.4</v>
      </c>
      <c r="AS11" s="56">
        <v>6.4</v>
      </c>
      <c r="AT11" s="56">
        <v>6.4</v>
      </c>
      <c r="AU11" s="56">
        <v>6.4</v>
      </c>
      <c r="AV11" s="56">
        <v>6.4</v>
      </c>
      <c r="AW11" s="56">
        <v>6.4</v>
      </c>
      <c r="AX11" s="56">
        <v>6.6</v>
      </c>
      <c r="AY11" s="56"/>
      <c r="AZ11" s="56"/>
      <c r="BA11" s="56"/>
      <c r="BB11" s="56">
        <v>6.4</v>
      </c>
    </row>
    <row r="12" spans="1:54" ht="12.75">
      <c r="A12" s="3" t="s">
        <v>6</v>
      </c>
      <c r="B12" s="20">
        <f t="shared" si="0"/>
        <v>16</v>
      </c>
      <c r="C12" s="7">
        <f t="shared" si="1"/>
        <v>0.08333333333333333</v>
      </c>
      <c r="D12" s="33">
        <f t="shared" si="2"/>
        <v>48</v>
      </c>
      <c r="E12" s="16">
        <f t="shared" si="3"/>
        <v>4</v>
      </c>
      <c r="F12" s="26">
        <f t="shared" si="4"/>
        <v>5.333333333333333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>
        <v>8</v>
      </c>
      <c r="AV12" s="56"/>
      <c r="AW12" s="56"/>
      <c r="AX12" s="56"/>
      <c r="AY12" s="56"/>
      <c r="AZ12" s="56"/>
      <c r="BA12" s="56">
        <v>8</v>
      </c>
      <c r="BB12" s="56"/>
    </row>
    <row r="13" spans="1:54" s="27" customFormat="1" ht="12.75">
      <c r="A13" s="29" t="s">
        <v>25</v>
      </c>
      <c r="B13" s="29" t="s">
        <v>25</v>
      </c>
      <c r="C13" s="29" t="s">
        <v>25</v>
      </c>
      <c r="D13" s="29" t="s">
        <v>25</v>
      </c>
      <c r="E13" s="29" t="s">
        <v>25</v>
      </c>
      <c r="F13" s="29" t="s">
        <v>25</v>
      </c>
      <c r="G13" s="57">
        <f aca="true" t="shared" si="5" ref="G13:BB13">COUNT(G4:G12)</f>
        <v>4</v>
      </c>
      <c r="H13" s="57">
        <f t="shared" si="5"/>
        <v>6</v>
      </c>
      <c r="I13" s="57">
        <f t="shared" si="5"/>
        <v>5</v>
      </c>
      <c r="J13" s="57">
        <f t="shared" si="5"/>
        <v>4</v>
      </c>
      <c r="K13" s="57">
        <f t="shared" si="5"/>
        <v>3</v>
      </c>
      <c r="L13" s="57">
        <f t="shared" si="5"/>
        <v>4</v>
      </c>
      <c r="M13" s="57">
        <f t="shared" si="5"/>
        <v>1</v>
      </c>
      <c r="N13" s="57">
        <f t="shared" si="5"/>
        <v>4</v>
      </c>
      <c r="O13" s="57">
        <f t="shared" si="5"/>
        <v>2</v>
      </c>
      <c r="P13" s="57">
        <f t="shared" si="5"/>
        <v>4</v>
      </c>
      <c r="Q13" s="57">
        <f t="shared" si="5"/>
        <v>5</v>
      </c>
      <c r="R13" s="57">
        <f t="shared" si="5"/>
        <v>6</v>
      </c>
      <c r="S13" s="57">
        <f t="shared" si="5"/>
        <v>3</v>
      </c>
      <c r="T13" s="57">
        <f t="shared" si="5"/>
        <v>3</v>
      </c>
      <c r="U13" s="57">
        <f t="shared" si="5"/>
        <v>4</v>
      </c>
      <c r="V13" s="57">
        <f t="shared" si="5"/>
        <v>5</v>
      </c>
      <c r="W13" s="57">
        <f t="shared" si="5"/>
        <v>5</v>
      </c>
      <c r="X13" s="57">
        <f t="shared" si="5"/>
        <v>6</v>
      </c>
      <c r="Y13" s="57">
        <f t="shared" si="5"/>
        <v>5</v>
      </c>
      <c r="Z13" s="57">
        <f t="shared" si="5"/>
        <v>6</v>
      </c>
      <c r="AA13" s="57">
        <f t="shared" si="5"/>
        <v>7</v>
      </c>
      <c r="AB13" s="57">
        <f t="shared" si="5"/>
        <v>6</v>
      </c>
      <c r="AC13" s="57">
        <f t="shared" si="5"/>
        <v>4</v>
      </c>
      <c r="AD13" s="57">
        <f t="shared" si="5"/>
        <v>5</v>
      </c>
      <c r="AE13" s="57">
        <f t="shared" si="5"/>
        <v>4</v>
      </c>
      <c r="AF13" s="57">
        <f t="shared" si="5"/>
        <v>8</v>
      </c>
      <c r="AG13" s="57">
        <f t="shared" si="5"/>
        <v>6</v>
      </c>
      <c r="AH13" s="57">
        <f t="shared" si="5"/>
        <v>3</v>
      </c>
      <c r="AI13" s="57">
        <f t="shared" si="5"/>
        <v>2</v>
      </c>
      <c r="AJ13" s="57">
        <f t="shared" si="5"/>
        <v>3</v>
      </c>
      <c r="AK13" s="57">
        <f t="shared" si="5"/>
        <v>3</v>
      </c>
      <c r="AL13" s="57">
        <f t="shared" si="5"/>
        <v>5</v>
      </c>
      <c r="AM13" s="57">
        <f t="shared" si="5"/>
        <v>6</v>
      </c>
      <c r="AN13" s="57">
        <f t="shared" si="5"/>
        <v>6</v>
      </c>
      <c r="AO13" s="57">
        <f t="shared" si="5"/>
        <v>6</v>
      </c>
      <c r="AP13" s="57">
        <f t="shared" si="5"/>
        <v>6</v>
      </c>
      <c r="AQ13" s="57">
        <f t="shared" si="5"/>
        <v>5</v>
      </c>
      <c r="AR13" s="57">
        <f t="shared" si="5"/>
        <v>2</v>
      </c>
      <c r="AS13" s="57">
        <f t="shared" si="5"/>
        <v>3</v>
      </c>
      <c r="AT13" s="57">
        <f t="shared" si="5"/>
        <v>6</v>
      </c>
      <c r="AU13" s="57">
        <f t="shared" si="5"/>
        <v>6</v>
      </c>
      <c r="AV13" s="57">
        <f t="shared" si="5"/>
        <v>4</v>
      </c>
      <c r="AW13" s="57">
        <f t="shared" si="5"/>
        <v>7</v>
      </c>
      <c r="AX13" s="57">
        <f t="shared" si="5"/>
        <v>4</v>
      </c>
      <c r="AY13" s="57">
        <f t="shared" si="5"/>
        <v>3</v>
      </c>
      <c r="AZ13" s="57">
        <f t="shared" si="5"/>
        <v>3</v>
      </c>
      <c r="BA13" s="57">
        <f t="shared" si="5"/>
        <v>5</v>
      </c>
      <c r="BB13" s="57">
        <f t="shared" si="5"/>
        <v>6</v>
      </c>
    </row>
    <row r="14" spans="1:54" ht="15">
      <c r="A14" s="28">
        <f>E16/COUNT(G14:BB14)</f>
        <v>4.4375</v>
      </c>
      <c r="B14" s="61">
        <f>AVERAGE(B4:B12)</f>
        <v>230.31111111111113</v>
      </c>
      <c r="C14" s="62">
        <f>AVERAGE(C4:C12)</f>
        <v>0.5347222222222221</v>
      </c>
      <c r="D14" s="61">
        <f>AVERAGE(D4:D12)</f>
        <v>48</v>
      </c>
      <c r="E14" s="61">
        <f>AVERAGE(E4:E12)</f>
        <v>25.666666666666668</v>
      </c>
      <c r="F14" s="61">
        <f>AVERAGE(F4:F10)</f>
        <v>10.011163549538963</v>
      </c>
      <c r="G14" s="59">
        <f aca="true" t="shared" si="6" ref="G14:BB14">IF(10-COUNTBLANK(G4:G12)=0,"",10-COUNTBLANK(G4:G12))</f>
        <v>5</v>
      </c>
      <c r="H14" s="59">
        <f t="shared" si="6"/>
        <v>7</v>
      </c>
      <c r="I14" s="59">
        <f t="shared" si="6"/>
        <v>6</v>
      </c>
      <c r="J14" s="59">
        <f t="shared" si="6"/>
        <v>5</v>
      </c>
      <c r="K14" s="59">
        <f t="shared" si="6"/>
        <v>4</v>
      </c>
      <c r="L14" s="59">
        <f t="shared" si="6"/>
        <v>5</v>
      </c>
      <c r="M14" s="59">
        <f t="shared" si="6"/>
        <v>2</v>
      </c>
      <c r="N14" s="59">
        <f t="shared" si="6"/>
        <v>5</v>
      </c>
      <c r="O14" s="59">
        <f t="shared" si="6"/>
        <v>3</v>
      </c>
      <c r="P14" s="59">
        <f t="shared" si="6"/>
        <v>5</v>
      </c>
      <c r="Q14" s="59">
        <f t="shared" si="6"/>
        <v>6</v>
      </c>
      <c r="R14" s="59">
        <f t="shared" si="6"/>
        <v>7</v>
      </c>
      <c r="S14" s="59">
        <f t="shared" si="6"/>
        <v>4</v>
      </c>
      <c r="T14" s="59">
        <f t="shared" si="6"/>
        <v>4</v>
      </c>
      <c r="U14" s="59">
        <f t="shared" si="6"/>
        <v>5</v>
      </c>
      <c r="V14" s="59">
        <f t="shared" si="6"/>
        <v>6</v>
      </c>
      <c r="W14" s="59">
        <f t="shared" si="6"/>
        <v>6</v>
      </c>
      <c r="X14" s="59">
        <f t="shared" si="6"/>
        <v>7</v>
      </c>
      <c r="Y14" s="59">
        <f t="shared" si="6"/>
        <v>7</v>
      </c>
      <c r="Z14" s="59">
        <f t="shared" si="6"/>
        <v>7</v>
      </c>
      <c r="AA14" s="59">
        <f t="shared" si="6"/>
        <v>8</v>
      </c>
      <c r="AB14" s="59">
        <f t="shared" si="6"/>
        <v>7</v>
      </c>
      <c r="AC14" s="59">
        <f t="shared" si="6"/>
        <v>5</v>
      </c>
      <c r="AD14" s="59">
        <f t="shared" si="6"/>
        <v>6</v>
      </c>
      <c r="AE14" s="59">
        <f t="shared" si="6"/>
        <v>5</v>
      </c>
      <c r="AF14" s="59">
        <f t="shared" si="6"/>
        <v>9</v>
      </c>
      <c r="AG14" s="59">
        <f t="shared" si="6"/>
        <v>8</v>
      </c>
      <c r="AH14" s="59">
        <f t="shared" si="6"/>
        <v>4</v>
      </c>
      <c r="AI14" s="59">
        <f t="shared" si="6"/>
        <v>3</v>
      </c>
      <c r="AJ14" s="59">
        <f t="shared" si="6"/>
        <v>4</v>
      </c>
      <c r="AK14" s="59">
        <f t="shared" si="6"/>
        <v>4</v>
      </c>
      <c r="AL14" s="59">
        <f t="shared" si="6"/>
        <v>6</v>
      </c>
      <c r="AM14" s="59">
        <f t="shared" si="6"/>
        <v>7</v>
      </c>
      <c r="AN14" s="59">
        <f t="shared" si="6"/>
        <v>7</v>
      </c>
      <c r="AO14" s="59">
        <f t="shared" si="6"/>
        <v>7</v>
      </c>
      <c r="AP14" s="59">
        <f t="shared" si="6"/>
        <v>7</v>
      </c>
      <c r="AQ14" s="59">
        <f t="shared" si="6"/>
        <v>6</v>
      </c>
      <c r="AR14" s="59">
        <f t="shared" si="6"/>
        <v>3</v>
      </c>
      <c r="AS14" s="59">
        <f t="shared" si="6"/>
        <v>5</v>
      </c>
      <c r="AT14" s="59">
        <f t="shared" si="6"/>
        <v>7</v>
      </c>
      <c r="AU14" s="59">
        <f t="shared" si="6"/>
        <v>7</v>
      </c>
      <c r="AV14" s="59">
        <f t="shared" si="6"/>
        <v>5</v>
      </c>
      <c r="AW14" s="59">
        <f t="shared" si="6"/>
        <v>8</v>
      </c>
      <c r="AX14" s="59">
        <f t="shared" si="6"/>
        <v>5</v>
      </c>
      <c r="AY14" s="59">
        <f t="shared" si="6"/>
        <v>4</v>
      </c>
      <c r="AZ14" s="59">
        <f t="shared" si="6"/>
        <v>4</v>
      </c>
      <c r="BA14" s="59">
        <f t="shared" si="6"/>
        <v>6</v>
      </c>
      <c r="BB14" s="59">
        <f t="shared" si="6"/>
        <v>7</v>
      </c>
    </row>
    <row r="15" spans="7:54" ht="12.75" hidden="1">
      <c r="G15" s="58"/>
      <c r="H15" s="58"/>
      <c r="I15" s="58"/>
      <c r="J15" s="58"/>
      <c r="K15" s="58"/>
      <c r="L15" s="58"/>
      <c r="M15" s="58"/>
      <c r="N15" s="56">
        <v>7.12295081967213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5:54" ht="12.75" hidden="1">
      <c r="E16" s="27">
        <f>SUM(G13:BA13)</f>
        <v>213</v>
      </c>
      <c r="G16" s="58"/>
      <c r="H16" s="58"/>
      <c r="I16" s="58"/>
      <c r="J16" s="58"/>
      <c r="K16" s="58"/>
      <c r="L16" s="58"/>
      <c r="M16" s="58"/>
      <c r="N16" s="56">
        <v>6.36885245901639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5:54" ht="12.75" hidden="1">
      <c r="E17" s="47">
        <f>SUM(E4:E12)</f>
        <v>231</v>
      </c>
      <c r="G17" s="58"/>
      <c r="H17" s="58"/>
      <c r="I17" s="58"/>
      <c r="J17" s="58"/>
      <c r="K17" s="58"/>
      <c r="L17" s="58"/>
      <c r="M17" s="58"/>
      <c r="N17" s="56">
        <v>5.61475409836065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7:54" ht="12.75" hidden="1">
      <c r="G18" s="58"/>
      <c r="H18" s="58"/>
      <c r="I18" s="58"/>
      <c r="J18" s="58"/>
      <c r="K18" s="58"/>
      <c r="L18" s="58"/>
      <c r="M18" s="58"/>
      <c r="N18" s="56">
        <v>4.86065573770492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7:54" ht="12.75">
      <c r="G19" s="59">
        <f aca="true" t="shared" si="7" ref="G19:BB19">SUM(G4:G12)</f>
        <v>42.6</v>
      </c>
      <c r="H19" s="59">
        <f t="shared" si="7"/>
        <v>61.2</v>
      </c>
      <c r="I19" s="59">
        <f t="shared" si="7"/>
        <v>53.2</v>
      </c>
      <c r="J19" s="59">
        <f t="shared" si="7"/>
        <v>42.4</v>
      </c>
      <c r="K19" s="59">
        <f t="shared" si="7"/>
        <v>31.4</v>
      </c>
      <c r="L19" s="59">
        <f t="shared" si="7"/>
        <v>39.5</v>
      </c>
      <c r="M19" s="59">
        <f t="shared" si="7"/>
        <v>8</v>
      </c>
      <c r="N19" s="59">
        <f t="shared" si="7"/>
        <v>32</v>
      </c>
      <c r="O19" s="59">
        <f t="shared" si="7"/>
        <v>19</v>
      </c>
      <c r="P19" s="59">
        <f t="shared" si="7"/>
        <v>30.1</v>
      </c>
      <c r="Q19" s="59">
        <f t="shared" si="7"/>
        <v>41.2</v>
      </c>
      <c r="R19" s="59">
        <f t="shared" si="7"/>
        <v>47.5</v>
      </c>
      <c r="S19" s="59">
        <f t="shared" si="7"/>
        <v>21.8</v>
      </c>
      <c r="T19" s="59">
        <f t="shared" si="7"/>
        <v>24</v>
      </c>
      <c r="U19" s="59">
        <f t="shared" si="7"/>
        <v>42.4</v>
      </c>
      <c r="V19" s="59">
        <f t="shared" si="7"/>
        <v>39</v>
      </c>
      <c r="W19" s="59">
        <f t="shared" si="7"/>
        <v>51</v>
      </c>
      <c r="X19" s="59">
        <f t="shared" si="7"/>
        <v>51.2</v>
      </c>
      <c r="Y19" s="59">
        <f t="shared" si="7"/>
        <v>51.2</v>
      </c>
      <c r="Z19" s="59">
        <f t="shared" si="7"/>
        <v>59.2</v>
      </c>
      <c r="AA19" s="59">
        <f t="shared" si="7"/>
        <v>64.5</v>
      </c>
      <c r="AB19" s="59">
        <f t="shared" si="7"/>
        <v>71.8</v>
      </c>
      <c r="AC19" s="59">
        <f t="shared" si="7"/>
        <v>32</v>
      </c>
      <c r="AD19" s="59">
        <f t="shared" si="7"/>
        <v>52</v>
      </c>
      <c r="AE19" s="59">
        <f t="shared" si="7"/>
        <v>43.800000000000004</v>
      </c>
      <c r="AF19" s="59">
        <f t="shared" si="7"/>
        <v>86.39999999999999</v>
      </c>
      <c r="AG19" s="59">
        <f t="shared" si="7"/>
        <v>45.5</v>
      </c>
      <c r="AH19" s="59">
        <f t="shared" si="7"/>
        <v>21.6</v>
      </c>
      <c r="AI19" s="59">
        <f t="shared" si="7"/>
        <v>7</v>
      </c>
      <c r="AJ19" s="59">
        <f t="shared" si="7"/>
        <v>23.9</v>
      </c>
      <c r="AK19" s="59">
        <f t="shared" si="7"/>
        <v>36</v>
      </c>
      <c r="AL19" s="59">
        <f t="shared" si="7"/>
        <v>42.9</v>
      </c>
      <c r="AM19" s="59">
        <f t="shared" si="7"/>
        <v>59.300000000000004</v>
      </c>
      <c r="AN19" s="59">
        <f t="shared" si="7"/>
        <v>66.4</v>
      </c>
      <c r="AO19" s="59">
        <f t="shared" si="7"/>
        <v>62.4</v>
      </c>
      <c r="AP19" s="59">
        <f t="shared" si="7"/>
        <v>63.6</v>
      </c>
      <c r="AQ19" s="59">
        <f t="shared" si="7"/>
        <v>45.2</v>
      </c>
      <c r="AR19" s="59">
        <f t="shared" si="7"/>
        <v>14.4</v>
      </c>
      <c r="AS19" s="59">
        <f t="shared" si="7"/>
        <v>30.4</v>
      </c>
      <c r="AT19" s="59">
        <f t="shared" si="7"/>
        <v>59</v>
      </c>
      <c r="AU19" s="59">
        <f t="shared" si="7"/>
        <v>54.4</v>
      </c>
      <c r="AV19" s="59">
        <f t="shared" si="7"/>
        <v>30.4</v>
      </c>
      <c r="AW19" s="59">
        <f t="shared" si="7"/>
        <v>69.2</v>
      </c>
      <c r="AX19" s="59">
        <f t="shared" si="7"/>
        <v>38.6</v>
      </c>
      <c r="AY19" s="59">
        <f t="shared" si="7"/>
        <v>29</v>
      </c>
      <c r="AZ19" s="59">
        <f t="shared" si="7"/>
        <v>29.200000000000003</v>
      </c>
      <c r="BA19" s="59">
        <f t="shared" si="7"/>
        <v>52</v>
      </c>
      <c r="BB19" s="59">
        <f t="shared" si="7"/>
        <v>54</v>
      </c>
    </row>
    <row r="20" spans="7:54" ht="12.75">
      <c r="G20" s="59">
        <f>G19</f>
        <v>42.6</v>
      </c>
      <c r="H20" s="59">
        <f aca="true" t="shared" si="8" ref="H20:AX20">H19+G20</f>
        <v>103.80000000000001</v>
      </c>
      <c r="I20" s="59">
        <f t="shared" si="8"/>
        <v>157</v>
      </c>
      <c r="J20" s="59">
        <f t="shared" si="8"/>
        <v>199.4</v>
      </c>
      <c r="K20" s="59">
        <f t="shared" si="8"/>
        <v>230.8</v>
      </c>
      <c r="L20" s="59">
        <f t="shared" si="8"/>
        <v>270.3</v>
      </c>
      <c r="M20" s="59">
        <f t="shared" si="8"/>
        <v>278.3</v>
      </c>
      <c r="N20" s="59">
        <f t="shared" si="8"/>
        <v>310.3</v>
      </c>
      <c r="O20" s="59">
        <f t="shared" si="8"/>
        <v>329.3</v>
      </c>
      <c r="P20" s="59">
        <f t="shared" si="8"/>
        <v>359.40000000000003</v>
      </c>
      <c r="Q20" s="59">
        <f t="shared" si="8"/>
        <v>400.6</v>
      </c>
      <c r="R20" s="59">
        <f t="shared" si="8"/>
        <v>448.1</v>
      </c>
      <c r="S20" s="59">
        <f t="shared" si="8"/>
        <v>469.90000000000003</v>
      </c>
      <c r="T20" s="59">
        <f t="shared" si="8"/>
        <v>493.90000000000003</v>
      </c>
      <c r="U20" s="59">
        <f t="shared" si="8"/>
        <v>536.3000000000001</v>
      </c>
      <c r="V20" s="59">
        <f t="shared" si="8"/>
        <v>575.3000000000001</v>
      </c>
      <c r="W20" s="59">
        <f t="shared" si="8"/>
        <v>626.3000000000001</v>
      </c>
      <c r="X20" s="59">
        <f t="shared" si="8"/>
        <v>677.5000000000001</v>
      </c>
      <c r="Y20" s="59">
        <f t="shared" si="8"/>
        <v>728.7000000000002</v>
      </c>
      <c r="Z20" s="59">
        <f t="shared" si="8"/>
        <v>787.9000000000002</v>
      </c>
      <c r="AA20" s="59">
        <f t="shared" si="8"/>
        <v>852.4000000000002</v>
      </c>
      <c r="AB20" s="59">
        <f t="shared" si="8"/>
        <v>924.2000000000002</v>
      </c>
      <c r="AC20" s="59">
        <f t="shared" si="8"/>
        <v>956.2000000000002</v>
      </c>
      <c r="AD20" s="59">
        <f t="shared" si="8"/>
        <v>1008.2000000000002</v>
      </c>
      <c r="AE20" s="59">
        <f t="shared" si="8"/>
        <v>1052.0000000000002</v>
      </c>
      <c r="AF20" s="59">
        <f t="shared" si="8"/>
        <v>1138.4000000000003</v>
      </c>
      <c r="AG20" s="59">
        <f t="shared" si="8"/>
        <v>1183.9000000000003</v>
      </c>
      <c r="AH20" s="59">
        <f t="shared" si="8"/>
        <v>1205.5000000000002</v>
      </c>
      <c r="AI20" s="59">
        <f t="shared" si="8"/>
        <v>1212.5000000000002</v>
      </c>
      <c r="AJ20" s="59">
        <f t="shared" si="8"/>
        <v>1236.4000000000003</v>
      </c>
      <c r="AK20" s="59">
        <f t="shared" si="8"/>
        <v>1272.4000000000003</v>
      </c>
      <c r="AL20" s="59">
        <f t="shared" si="8"/>
        <v>1315.3000000000004</v>
      </c>
      <c r="AM20" s="59">
        <f t="shared" si="8"/>
        <v>1374.6000000000004</v>
      </c>
      <c r="AN20" s="59">
        <f t="shared" si="8"/>
        <v>1441.0000000000005</v>
      </c>
      <c r="AO20" s="59">
        <f t="shared" si="8"/>
        <v>1503.4000000000005</v>
      </c>
      <c r="AP20" s="59">
        <f t="shared" si="8"/>
        <v>1567.0000000000005</v>
      </c>
      <c r="AQ20" s="59">
        <f t="shared" si="8"/>
        <v>1612.2000000000005</v>
      </c>
      <c r="AR20" s="59">
        <f t="shared" si="8"/>
        <v>1626.6000000000006</v>
      </c>
      <c r="AS20" s="59">
        <f t="shared" si="8"/>
        <v>1657.0000000000007</v>
      </c>
      <c r="AT20" s="59">
        <f t="shared" si="8"/>
        <v>1716.0000000000007</v>
      </c>
      <c r="AU20" s="59">
        <f t="shared" si="8"/>
        <v>1770.4000000000008</v>
      </c>
      <c r="AV20" s="59">
        <f t="shared" si="8"/>
        <v>1800.8000000000009</v>
      </c>
      <c r="AW20" s="59">
        <f t="shared" si="8"/>
        <v>1870.000000000001</v>
      </c>
      <c r="AX20" s="59">
        <f t="shared" si="8"/>
        <v>1908.6000000000008</v>
      </c>
      <c r="AY20" s="59">
        <f>AY19+AX20</f>
        <v>1937.6000000000008</v>
      </c>
      <c r="AZ20" s="59">
        <f>AZ19+AY20</f>
        <v>1966.8000000000009</v>
      </c>
      <c r="BA20" s="59">
        <f>BA19+AZ20</f>
        <v>2018.8000000000009</v>
      </c>
      <c r="BB20" s="59">
        <f>BB19+BA20</f>
        <v>2072.800000000001</v>
      </c>
    </row>
  </sheetData>
  <sheetProtection/>
  <mergeCells count="1">
    <mergeCell ref="G2:BB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B26" sqref="BB26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8.57421875" style="0" customWidth="1"/>
    <col min="7" max="30" width="3.8515625" style="0" customWidth="1"/>
    <col min="31" max="55" width="4.7109375" style="0" customWidth="1"/>
    <col min="56" max="58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3" t="s">
        <v>63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74.25">
      <c r="A3" s="29">
        <f>COUNTA(A4:A13)</f>
        <v>10</v>
      </c>
      <c r="B3" s="22" t="s">
        <v>64</v>
      </c>
      <c r="C3" s="10" t="s">
        <v>60</v>
      </c>
      <c r="D3" s="14" t="s">
        <v>17</v>
      </c>
      <c r="E3" s="15" t="s">
        <v>61</v>
      </c>
      <c r="F3" s="24" t="s">
        <v>20</v>
      </c>
      <c r="G3" s="15">
        <v>42374</v>
      </c>
      <c r="H3" s="15">
        <v>42381</v>
      </c>
      <c r="I3" s="15">
        <v>42388</v>
      </c>
      <c r="J3" s="15">
        <v>42395</v>
      </c>
      <c r="K3" s="15">
        <v>42402</v>
      </c>
      <c r="L3" s="15">
        <v>42409</v>
      </c>
      <c r="M3" s="15">
        <v>42416</v>
      </c>
      <c r="N3" s="15">
        <v>42423</v>
      </c>
      <c r="O3" s="15">
        <v>42431</v>
      </c>
      <c r="P3" s="15">
        <v>42438</v>
      </c>
      <c r="Q3" s="15">
        <v>42445</v>
      </c>
      <c r="R3" s="15">
        <v>42452</v>
      </c>
      <c r="S3" s="15">
        <v>42459</v>
      </c>
      <c r="T3" s="15">
        <v>42466</v>
      </c>
      <c r="U3" s="15">
        <v>42473</v>
      </c>
      <c r="V3" s="15">
        <v>42480</v>
      </c>
      <c r="W3" s="15">
        <v>42487</v>
      </c>
      <c r="X3" s="15">
        <v>42494</v>
      </c>
      <c r="Y3" s="15">
        <v>42501</v>
      </c>
      <c r="Z3" s="15">
        <v>42508</v>
      </c>
      <c r="AA3" s="15">
        <v>42887</v>
      </c>
      <c r="AB3" s="15">
        <v>42894</v>
      </c>
      <c r="AC3" s="15">
        <v>42908</v>
      </c>
      <c r="AD3" s="15">
        <v>42915</v>
      </c>
      <c r="AE3" s="15">
        <v>42922</v>
      </c>
      <c r="AF3" s="15">
        <v>42929</v>
      </c>
      <c r="AG3" s="15">
        <v>42936</v>
      </c>
      <c r="AH3" s="15">
        <v>42943</v>
      </c>
      <c r="AI3" s="15">
        <v>42950</v>
      </c>
      <c r="AJ3" s="15">
        <v>42957</v>
      </c>
      <c r="AK3" s="15">
        <v>42964</v>
      </c>
      <c r="AL3" s="15">
        <v>42971</v>
      </c>
      <c r="AM3" s="15">
        <v>42978</v>
      </c>
      <c r="AN3" s="15">
        <v>42985</v>
      </c>
      <c r="AO3" s="15">
        <v>42992</v>
      </c>
      <c r="AP3" s="15">
        <v>42999</v>
      </c>
      <c r="AQ3" s="15">
        <v>43006</v>
      </c>
      <c r="AR3" s="15">
        <v>43013</v>
      </c>
      <c r="AS3" s="15">
        <v>43020</v>
      </c>
      <c r="AT3" s="15">
        <v>43027</v>
      </c>
      <c r="AU3" s="15">
        <v>43034</v>
      </c>
      <c r="AV3" s="15">
        <v>43041</v>
      </c>
      <c r="AW3" s="15">
        <v>43048</v>
      </c>
      <c r="AX3" s="15">
        <v>43055</v>
      </c>
      <c r="AY3" s="15">
        <v>43062</v>
      </c>
      <c r="AZ3" s="15">
        <v>43069</v>
      </c>
      <c r="BA3" s="15">
        <v>43076</v>
      </c>
      <c r="BB3" s="15">
        <v>43083</v>
      </c>
      <c r="BC3" s="15">
        <v>43090</v>
      </c>
    </row>
    <row r="4" spans="1:55" ht="12.75">
      <c r="A4" s="3" t="s">
        <v>1</v>
      </c>
      <c r="B4" s="20">
        <f aca="true" t="shared" si="0" ref="B4:B13">SUM(G4:BC4)</f>
        <v>423.70000000000016</v>
      </c>
      <c r="C4" s="9">
        <f aca="true" t="shared" si="1" ref="C4:C13">E4/D4</f>
        <v>0.7959183673469388</v>
      </c>
      <c r="D4" s="33">
        <f aca="true" t="shared" si="2" ref="D4:D13">COUNT($G$15:$BC$15)</f>
        <v>49</v>
      </c>
      <c r="E4" s="16">
        <f aca="true" t="shared" si="3" ref="E4:E13">49-COUNTBLANK(G4:BC4)</f>
        <v>39</v>
      </c>
      <c r="F4" s="26">
        <f aca="true" t="shared" si="4" ref="F4:F13">B4/COUNT(G4:BC4)</f>
        <v>10.864102564102568</v>
      </c>
      <c r="G4" s="56">
        <v>12</v>
      </c>
      <c r="H4" s="56">
        <v>8.5</v>
      </c>
      <c r="I4" s="56">
        <v>10.5</v>
      </c>
      <c r="J4" s="56"/>
      <c r="K4" s="56">
        <v>12</v>
      </c>
      <c r="L4" s="56">
        <v>10.5</v>
      </c>
      <c r="M4" s="56">
        <v>12</v>
      </c>
      <c r="N4" s="56">
        <v>12.1</v>
      </c>
      <c r="O4" s="56"/>
      <c r="P4" s="56"/>
      <c r="Q4" s="56">
        <v>11.4</v>
      </c>
      <c r="R4" s="56">
        <v>12</v>
      </c>
      <c r="S4" s="56"/>
      <c r="T4" s="56"/>
      <c r="U4" s="56">
        <v>8</v>
      </c>
      <c r="V4" s="56"/>
      <c r="W4" s="56">
        <v>10.6</v>
      </c>
      <c r="X4" s="56">
        <v>12.1</v>
      </c>
      <c r="Y4" s="56"/>
      <c r="Z4" s="56">
        <v>10.6</v>
      </c>
      <c r="AA4" s="56"/>
      <c r="AB4" s="56"/>
      <c r="AC4" s="56">
        <v>9.8</v>
      </c>
      <c r="AD4" s="56">
        <v>12.2</v>
      </c>
      <c r="AE4" s="56">
        <v>8</v>
      </c>
      <c r="AF4" s="56">
        <v>12.1</v>
      </c>
      <c r="AG4" s="56">
        <v>10.6</v>
      </c>
      <c r="AH4" s="56">
        <v>12</v>
      </c>
      <c r="AI4" s="56">
        <v>10.6</v>
      </c>
      <c r="AJ4" s="56">
        <v>10.6</v>
      </c>
      <c r="AK4" s="56">
        <v>10.6</v>
      </c>
      <c r="AL4" s="56">
        <v>10.6</v>
      </c>
      <c r="AM4" s="56">
        <v>11.1</v>
      </c>
      <c r="AN4" s="56">
        <v>10.6</v>
      </c>
      <c r="AO4" s="56">
        <v>10.6</v>
      </c>
      <c r="AP4" s="56"/>
      <c r="AQ4" s="56">
        <v>10.6</v>
      </c>
      <c r="AR4" s="56">
        <v>12</v>
      </c>
      <c r="AS4" s="56">
        <v>12.1</v>
      </c>
      <c r="AT4" s="56">
        <v>10.6</v>
      </c>
      <c r="AU4" s="56">
        <v>10.6</v>
      </c>
      <c r="AV4" s="56">
        <v>11.7</v>
      </c>
      <c r="AW4" s="56">
        <v>10.6</v>
      </c>
      <c r="AX4" s="56">
        <v>10.6</v>
      </c>
      <c r="AY4" s="56">
        <v>10.6</v>
      </c>
      <c r="AZ4" s="56">
        <v>10.7</v>
      </c>
      <c r="BA4" s="56">
        <v>10.6</v>
      </c>
      <c r="BB4" s="56">
        <v>10.5</v>
      </c>
      <c r="BC4" s="56">
        <v>10.8</v>
      </c>
    </row>
    <row r="5" spans="1:55" ht="12.75">
      <c r="A5" s="3" t="s">
        <v>0</v>
      </c>
      <c r="B5" s="20">
        <f t="shared" si="0"/>
        <v>409.90000000000015</v>
      </c>
      <c r="C5" s="7">
        <f t="shared" si="1"/>
        <v>0.8775510204081632</v>
      </c>
      <c r="D5" s="33">
        <f t="shared" si="2"/>
        <v>49</v>
      </c>
      <c r="E5" s="16">
        <f t="shared" si="3"/>
        <v>43</v>
      </c>
      <c r="F5" s="26">
        <f t="shared" si="4"/>
        <v>9.532558139534887</v>
      </c>
      <c r="G5" s="56">
        <v>0</v>
      </c>
      <c r="H5" s="56">
        <v>8.5</v>
      </c>
      <c r="I5" s="56">
        <v>10.5</v>
      </c>
      <c r="J5" s="56">
        <v>6</v>
      </c>
      <c r="K5" s="56">
        <v>10.5</v>
      </c>
      <c r="L5" s="56">
        <v>10.5</v>
      </c>
      <c r="M5" s="56">
        <v>10.5</v>
      </c>
      <c r="N5" s="56">
        <v>10.5</v>
      </c>
      <c r="O5" s="56">
        <v>6</v>
      </c>
      <c r="P5" s="56"/>
      <c r="Q5" s="56">
        <v>8</v>
      </c>
      <c r="R5" s="56">
        <v>10.5</v>
      </c>
      <c r="S5" s="56">
        <v>8</v>
      </c>
      <c r="T5" s="56">
        <v>8</v>
      </c>
      <c r="U5" s="56">
        <v>5.5</v>
      </c>
      <c r="V5" s="56">
        <v>10.5</v>
      </c>
      <c r="W5" s="56">
        <v>10.6</v>
      </c>
      <c r="X5" s="56">
        <v>9</v>
      </c>
      <c r="Y5" s="56">
        <v>7</v>
      </c>
      <c r="Z5" s="56">
        <v>10.5</v>
      </c>
      <c r="AA5" s="56"/>
      <c r="AB5" s="56">
        <v>12</v>
      </c>
      <c r="AC5" s="56">
        <v>9.8</v>
      </c>
      <c r="AD5" s="56">
        <v>12.2</v>
      </c>
      <c r="AE5" s="56">
        <v>8</v>
      </c>
      <c r="AF5" s="56">
        <v>10.5</v>
      </c>
      <c r="AG5" s="56">
        <v>10.6</v>
      </c>
      <c r="AH5" s="56">
        <v>10.5</v>
      </c>
      <c r="AI5" s="56">
        <v>10.6</v>
      </c>
      <c r="AJ5" s="56">
        <v>10.6</v>
      </c>
      <c r="AK5" s="56"/>
      <c r="AL5" s="56"/>
      <c r="AM5" s="56">
        <v>8</v>
      </c>
      <c r="AN5" s="56">
        <v>10.6</v>
      </c>
      <c r="AO5" s="56">
        <v>10.6</v>
      </c>
      <c r="AP5" s="56"/>
      <c r="AQ5" s="56">
        <v>10.2</v>
      </c>
      <c r="AR5" s="56">
        <v>10.6</v>
      </c>
      <c r="AS5" s="56">
        <v>12</v>
      </c>
      <c r="AT5" s="56">
        <v>10.6</v>
      </c>
      <c r="AU5" s="56">
        <v>10.5</v>
      </c>
      <c r="AV5" s="56"/>
      <c r="AW5" s="56">
        <v>10.6</v>
      </c>
      <c r="AX5" s="56">
        <v>10.6</v>
      </c>
      <c r="AY5" s="56">
        <v>10.6</v>
      </c>
      <c r="AZ5" s="56">
        <v>8</v>
      </c>
      <c r="BA5" s="56">
        <v>10.4</v>
      </c>
      <c r="BB5" s="56">
        <v>10.6</v>
      </c>
      <c r="BC5" s="56">
        <v>10.6</v>
      </c>
    </row>
    <row r="6" spans="1:55" ht="12.75">
      <c r="A6" s="3" t="s">
        <v>8</v>
      </c>
      <c r="B6" s="20">
        <f t="shared" si="0"/>
        <v>333.1000000000001</v>
      </c>
      <c r="C6" s="7">
        <f t="shared" si="1"/>
        <v>0.7551020408163265</v>
      </c>
      <c r="D6" s="33">
        <f t="shared" si="2"/>
        <v>49</v>
      </c>
      <c r="E6" s="16">
        <f t="shared" si="3"/>
        <v>37</v>
      </c>
      <c r="F6" s="26">
        <f t="shared" si="4"/>
        <v>9.002702702702704</v>
      </c>
      <c r="G6" s="56"/>
      <c r="H6" s="56">
        <v>8.5</v>
      </c>
      <c r="I6" s="56">
        <v>6</v>
      </c>
      <c r="J6" s="56">
        <v>6</v>
      </c>
      <c r="K6" s="56"/>
      <c r="L6" s="56">
        <v>6</v>
      </c>
      <c r="M6" s="56">
        <v>8</v>
      </c>
      <c r="N6" s="56"/>
      <c r="O6" s="56">
        <v>6</v>
      </c>
      <c r="P6" s="56">
        <v>8</v>
      </c>
      <c r="Q6" s="56">
        <v>8</v>
      </c>
      <c r="R6" s="56">
        <v>10.8</v>
      </c>
      <c r="S6" s="56">
        <v>8</v>
      </c>
      <c r="T6" s="56">
        <v>8</v>
      </c>
      <c r="U6" s="56"/>
      <c r="V6" s="56">
        <v>10.5</v>
      </c>
      <c r="W6" s="56">
        <v>9</v>
      </c>
      <c r="X6" s="56">
        <v>10.5</v>
      </c>
      <c r="Y6" s="56">
        <v>7</v>
      </c>
      <c r="Z6" s="56"/>
      <c r="AA6" s="56">
        <v>10.5</v>
      </c>
      <c r="AB6" s="56">
        <v>8</v>
      </c>
      <c r="AC6" s="56">
        <v>0</v>
      </c>
      <c r="AD6" s="56">
        <v>12.2</v>
      </c>
      <c r="AE6" s="56">
        <v>8</v>
      </c>
      <c r="AF6" s="56">
        <v>10.5</v>
      </c>
      <c r="AG6" s="56">
        <v>10.6</v>
      </c>
      <c r="AH6" s="56">
        <v>12</v>
      </c>
      <c r="AI6" s="56"/>
      <c r="AJ6" s="56"/>
      <c r="AK6" s="56"/>
      <c r="AL6" s="56"/>
      <c r="AM6" s="56">
        <v>11.1</v>
      </c>
      <c r="AN6" s="56">
        <v>12.1</v>
      </c>
      <c r="AO6" s="56">
        <v>12.1</v>
      </c>
      <c r="AP6" s="56">
        <v>9</v>
      </c>
      <c r="AQ6" s="56"/>
      <c r="AR6" s="56"/>
      <c r="AS6" s="56">
        <v>5.5</v>
      </c>
      <c r="AT6" s="56">
        <v>6</v>
      </c>
      <c r="AU6" s="56">
        <v>10.6</v>
      </c>
      <c r="AV6" s="56"/>
      <c r="AW6" s="56">
        <v>10.6</v>
      </c>
      <c r="AX6" s="56">
        <v>10.7</v>
      </c>
      <c r="AY6" s="56">
        <v>10.6</v>
      </c>
      <c r="AZ6" s="56">
        <v>10.7</v>
      </c>
      <c r="BA6" s="56">
        <v>10.6</v>
      </c>
      <c r="BB6" s="56">
        <v>10.6</v>
      </c>
      <c r="BC6" s="56">
        <v>10.8</v>
      </c>
    </row>
    <row r="7" spans="1:55" ht="12.75">
      <c r="A7" s="3" t="s">
        <v>5</v>
      </c>
      <c r="B7" s="20">
        <f t="shared" si="0"/>
        <v>273.5</v>
      </c>
      <c r="C7" s="7">
        <f t="shared" si="1"/>
        <v>0.673469387755102</v>
      </c>
      <c r="D7" s="33">
        <f t="shared" si="2"/>
        <v>49</v>
      </c>
      <c r="E7" s="16">
        <f t="shared" si="3"/>
        <v>33</v>
      </c>
      <c r="F7" s="26">
        <f t="shared" si="4"/>
        <v>8.287878787878787</v>
      </c>
      <c r="G7" s="56">
        <v>9</v>
      </c>
      <c r="H7" s="56">
        <v>8.5</v>
      </c>
      <c r="I7" s="56"/>
      <c r="J7" s="56"/>
      <c r="K7" s="56">
        <v>9</v>
      </c>
      <c r="L7" s="56">
        <v>9</v>
      </c>
      <c r="M7" s="56"/>
      <c r="N7" s="56"/>
      <c r="O7" s="56">
        <v>6</v>
      </c>
      <c r="P7" s="56">
        <v>8</v>
      </c>
      <c r="Q7" s="56"/>
      <c r="R7" s="56">
        <v>9</v>
      </c>
      <c r="S7" s="56">
        <v>8</v>
      </c>
      <c r="T7" s="56">
        <v>8</v>
      </c>
      <c r="U7" s="56">
        <v>8</v>
      </c>
      <c r="V7" s="56"/>
      <c r="W7" s="56">
        <v>9</v>
      </c>
      <c r="X7" s="56">
        <v>9</v>
      </c>
      <c r="Y7" s="56">
        <v>7</v>
      </c>
      <c r="Z7" s="56">
        <v>9</v>
      </c>
      <c r="AA7" s="56">
        <v>8</v>
      </c>
      <c r="AB7" s="56">
        <v>7</v>
      </c>
      <c r="AC7" s="56"/>
      <c r="AD7" s="56">
        <v>9</v>
      </c>
      <c r="AE7" s="56">
        <v>8</v>
      </c>
      <c r="AF7" s="56">
        <v>8</v>
      </c>
      <c r="AG7" s="56"/>
      <c r="AH7" s="56"/>
      <c r="AI7" s="56">
        <v>8</v>
      </c>
      <c r="AJ7" s="56">
        <v>8</v>
      </c>
      <c r="AK7" s="56">
        <v>8</v>
      </c>
      <c r="AL7" s="56"/>
      <c r="AM7" s="56">
        <v>9</v>
      </c>
      <c r="AN7" s="56">
        <v>9</v>
      </c>
      <c r="AO7" s="56">
        <v>8</v>
      </c>
      <c r="AP7" s="56">
        <v>9</v>
      </c>
      <c r="AQ7" s="56"/>
      <c r="AR7" s="56">
        <v>9</v>
      </c>
      <c r="AS7" s="56">
        <v>9</v>
      </c>
      <c r="AT7" s="56">
        <v>8</v>
      </c>
      <c r="AU7" s="56">
        <v>8</v>
      </c>
      <c r="AV7" s="56">
        <v>8</v>
      </c>
      <c r="AW7" s="56"/>
      <c r="AX7" s="56"/>
      <c r="AY7" s="56">
        <v>8</v>
      </c>
      <c r="AZ7" s="56"/>
      <c r="BA7" s="56"/>
      <c r="BB7" s="56"/>
      <c r="BC7" s="56">
        <v>8</v>
      </c>
    </row>
    <row r="8" spans="1:55" ht="12" customHeight="1">
      <c r="A8" s="3" t="s">
        <v>11</v>
      </c>
      <c r="B8" s="20">
        <f t="shared" si="0"/>
        <v>270.8</v>
      </c>
      <c r="C8" s="7">
        <f t="shared" si="1"/>
        <v>0.5918367346938775</v>
      </c>
      <c r="D8" s="33">
        <f t="shared" si="2"/>
        <v>49</v>
      </c>
      <c r="E8" s="16">
        <f t="shared" si="3"/>
        <v>29</v>
      </c>
      <c r="F8" s="26">
        <f t="shared" si="4"/>
        <v>9.671428571428573</v>
      </c>
      <c r="G8" s="56">
        <v>12</v>
      </c>
      <c r="H8" s="56">
        <v>12</v>
      </c>
      <c r="I8" s="56"/>
      <c r="J8" s="56">
        <v>11</v>
      </c>
      <c r="K8" s="56"/>
      <c r="L8" s="56">
        <v>6</v>
      </c>
      <c r="M8" s="56"/>
      <c r="N8" s="56">
        <v>12.1</v>
      </c>
      <c r="O8" s="56">
        <v>12</v>
      </c>
      <c r="P8" s="56"/>
      <c r="Q8" s="56"/>
      <c r="R8" s="56"/>
      <c r="S8" s="56"/>
      <c r="T8" s="56"/>
      <c r="U8" s="56" t="s">
        <v>57</v>
      </c>
      <c r="V8" s="56"/>
      <c r="W8" s="56">
        <v>9</v>
      </c>
      <c r="X8" s="56">
        <v>12.1</v>
      </c>
      <c r="Y8" s="56"/>
      <c r="Z8" s="56">
        <v>10.6</v>
      </c>
      <c r="AA8" s="56">
        <v>12</v>
      </c>
      <c r="AB8" s="56"/>
      <c r="AC8" s="56"/>
      <c r="AD8" s="56">
        <v>12.2</v>
      </c>
      <c r="AE8" s="56">
        <v>8</v>
      </c>
      <c r="AF8" s="56">
        <v>12.1</v>
      </c>
      <c r="AG8" s="56"/>
      <c r="AH8" s="56">
        <v>12</v>
      </c>
      <c r="AI8" s="56">
        <v>10.6</v>
      </c>
      <c r="AJ8" s="56"/>
      <c r="AK8" s="56">
        <v>11.9</v>
      </c>
      <c r="AL8" s="56"/>
      <c r="AM8" s="56"/>
      <c r="AN8" s="56"/>
      <c r="AO8" s="56">
        <v>0</v>
      </c>
      <c r="AP8" s="56"/>
      <c r="AQ8" s="56"/>
      <c r="AR8" s="56">
        <v>5.5</v>
      </c>
      <c r="AS8" s="56">
        <v>6</v>
      </c>
      <c r="AT8" s="56">
        <v>6</v>
      </c>
      <c r="AU8" s="56">
        <v>7</v>
      </c>
      <c r="AV8" s="56">
        <v>7</v>
      </c>
      <c r="AW8" s="56">
        <v>10.6</v>
      </c>
      <c r="AX8" s="56">
        <v>10.7</v>
      </c>
      <c r="AY8" s="56">
        <v>10.6</v>
      </c>
      <c r="AZ8" s="56"/>
      <c r="BA8" s="56">
        <v>10.6</v>
      </c>
      <c r="BB8" s="56">
        <v>10.6</v>
      </c>
      <c r="BC8" s="56">
        <v>10.6</v>
      </c>
    </row>
    <row r="9" spans="1:55" ht="12.75">
      <c r="A9" s="3" t="s">
        <v>9</v>
      </c>
      <c r="B9" s="20">
        <f t="shared" si="0"/>
        <v>161.49999999999994</v>
      </c>
      <c r="C9" s="7">
        <f t="shared" si="1"/>
        <v>0.2857142857142857</v>
      </c>
      <c r="D9" s="33">
        <f t="shared" si="2"/>
        <v>49</v>
      </c>
      <c r="E9" s="16">
        <f t="shared" si="3"/>
        <v>14</v>
      </c>
      <c r="F9" s="26">
        <f t="shared" si="4"/>
        <v>11.535714285714281</v>
      </c>
      <c r="G9" s="56"/>
      <c r="H9" s="56"/>
      <c r="I9" s="56"/>
      <c r="J9" s="56"/>
      <c r="K9" s="56">
        <v>12</v>
      </c>
      <c r="L9" s="56"/>
      <c r="M9" s="56"/>
      <c r="N9" s="56"/>
      <c r="O9" s="56"/>
      <c r="P9" s="56">
        <v>12</v>
      </c>
      <c r="Q9" s="56"/>
      <c r="R9" s="56">
        <v>12.3</v>
      </c>
      <c r="S9" s="56"/>
      <c r="T9" s="56"/>
      <c r="U9" s="56"/>
      <c r="V9" s="56"/>
      <c r="W9" s="56">
        <v>9</v>
      </c>
      <c r="X9" s="56"/>
      <c r="Y9" s="56"/>
      <c r="Z9" s="56"/>
      <c r="AA9" s="56">
        <v>12</v>
      </c>
      <c r="AB9" s="56">
        <v>12</v>
      </c>
      <c r="AC9" s="56"/>
      <c r="AD9" s="56"/>
      <c r="AE9" s="56"/>
      <c r="AF9" s="56">
        <v>12.1</v>
      </c>
      <c r="AG9" s="56"/>
      <c r="AH9" s="56"/>
      <c r="AI9" s="56"/>
      <c r="AJ9" s="56"/>
      <c r="AK9" s="56"/>
      <c r="AL9" s="56">
        <v>10.6</v>
      </c>
      <c r="AM9" s="56"/>
      <c r="AN9" s="56">
        <v>12.1</v>
      </c>
      <c r="AO9" s="56">
        <v>12.1</v>
      </c>
      <c r="AP9" s="56"/>
      <c r="AQ9" s="56">
        <v>10.6</v>
      </c>
      <c r="AR9" s="56">
        <v>12</v>
      </c>
      <c r="AS9" s="56">
        <v>12.1</v>
      </c>
      <c r="AT9" s="56"/>
      <c r="AU9" s="56"/>
      <c r="AV9" s="56"/>
      <c r="AW9" s="56"/>
      <c r="AX9" s="56"/>
      <c r="AY9" s="56"/>
      <c r="AZ9" s="56"/>
      <c r="BA9" s="56">
        <v>10.6</v>
      </c>
      <c r="BB9" s="56"/>
      <c r="BC9" s="56"/>
    </row>
    <row r="10" spans="1:55" ht="12.75">
      <c r="A10" s="3" t="s">
        <v>6</v>
      </c>
      <c r="B10" s="20">
        <f t="shared" si="0"/>
        <v>70.89999999999999</v>
      </c>
      <c r="C10" s="7">
        <f t="shared" si="1"/>
        <v>0.14285714285714285</v>
      </c>
      <c r="D10" s="33">
        <f t="shared" si="2"/>
        <v>49</v>
      </c>
      <c r="E10" s="16">
        <f t="shared" si="3"/>
        <v>7</v>
      </c>
      <c r="F10" s="26">
        <f t="shared" si="4"/>
        <v>10.128571428571428</v>
      </c>
      <c r="G10" s="56"/>
      <c r="H10" s="56"/>
      <c r="I10" s="56"/>
      <c r="J10" s="56"/>
      <c r="K10" s="56">
        <v>12</v>
      </c>
      <c r="L10" s="56"/>
      <c r="M10" s="56">
        <v>12</v>
      </c>
      <c r="N10" s="56"/>
      <c r="O10" s="56"/>
      <c r="P10" s="56"/>
      <c r="Q10" s="56"/>
      <c r="R10" s="56">
        <v>12.3</v>
      </c>
      <c r="S10" s="56"/>
      <c r="T10" s="56"/>
      <c r="U10" s="56"/>
      <c r="V10" s="56">
        <v>10.5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>
        <v>12</v>
      </c>
      <c r="AI10" s="56"/>
      <c r="AJ10" s="56"/>
      <c r="AK10" s="56"/>
      <c r="AL10" s="56">
        <v>12.1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>
        <v>0</v>
      </c>
    </row>
    <row r="11" spans="1:55" ht="12.75">
      <c r="A11" s="3" t="s">
        <v>7</v>
      </c>
      <c r="B11" s="20">
        <f t="shared" si="0"/>
        <v>33.7</v>
      </c>
      <c r="C11" s="7">
        <f t="shared" si="1"/>
        <v>0.061224489795918366</v>
      </c>
      <c r="D11" s="33">
        <f t="shared" si="2"/>
        <v>49</v>
      </c>
      <c r="E11" s="16">
        <f t="shared" si="3"/>
        <v>3</v>
      </c>
      <c r="F11" s="26">
        <f t="shared" si="4"/>
        <v>11.233333333333334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>
        <v>12.5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>
        <v>10.6</v>
      </c>
      <c r="BC11" s="56">
        <v>10.6</v>
      </c>
    </row>
    <row r="12" spans="1:55" ht="12.75">
      <c r="A12" s="3" t="s">
        <v>62</v>
      </c>
      <c r="B12" s="20">
        <f t="shared" si="0"/>
        <v>8</v>
      </c>
      <c r="C12" s="7">
        <f t="shared" si="1"/>
        <v>0.02040816326530612</v>
      </c>
      <c r="D12" s="33">
        <f t="shared" si="2"/>
        <v>49</v>
      </c>
      <c r="E12" s="16">
        <f t="shared" si="3"/>
        <v>1</v>
      </c>
      <c r="F12" s="26">
        <f t="shared" si="4"/>
        <v>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>
        <v>8</v>
      </c>
      <c r="AW12" s="56"/>
      <c r="AX12" s="56"/>
      <c r="AY12" s="56"/>
      <c r="AZ12" s="56"/>
      <c r="BA12" s="56"/>
      <c r="BB12" s="56"/>
      <c r="BC12" s="56"/>
    </row>
    <row r="13" spans="1:55" ht="12.75">
      <c r="A13" s="3" t="s">
        <v>2</v>
      </c>
      <c r="B13" s="20">
        <f t="shared" si="0"/>
        <v>5</v>
      </c>
      <c r="C13" s="7">
        <f t="shared" si="1"/>
        <v>0.04081632653061224</v>
      </c>
      <c r="D13" s="33">
        <f t="shared" si="2"/>
        <v>49</v>
      </c>
      <c r="E13" s="16">
        <f t="shared" si="3"/>
        <v>2</v>
      </c>
      <c r="F13" s="26">
        <f t="shared" si="4"/>
        <v>5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 t="s">
        <v>57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>
        <v>5</v>
      </c>
    </row>
    <row r="14" spans="1:55" s="27" customFormat="1" ht="12.75">
      <c r="A14" s="29" t="s">
        <v>25</v>
      </c>
      <c r="B14" s="29" t="s">
        <v>25</v>
      </c>
      <c r="C14" s="29" t="s">
        <v>25</v>
      </c>
      <c r="D14" s="29" t="s">
        <v>25</v>
      </c>
      <c r="E14" s="29" t="s">
        <v>25</v>
      </c>
      <c r="F14" s="29" t="s">
        <v>25</v>
      </c>
      <c r="G14" s="57">
        <f aca="true" t="shared" si="5" ref="G14:AL14">COUNT(G4:G13)</f>
        <v>4</v>
      </c>
      <c r="H14" s="57">
        <f t="shared" si="5"/>
        <v>5</v>
      </c>
      <c r="I14" s="57">
        <f t="shared" si="5"/>
        <v>3</v>
      </c>
      <c r="J14" s="57">
        <f t="shared" si="5"/>
        <v>3</v>
      </c>
      <c r="K14" s="57">
        <f t="shared" si="5"/>
        <v>5</v>
      </c>
      <c r="L14" s="57">
        <f t="shared" si="5"/>
        <v>5</v>
      </c>
      <c r="M14" s="57">
        <f t="shared" si="5"/>
        <v>4</v>
      </c>
      <c r="N14" s="57">
        <f t="shared" si="5"/>
        <v>3</v>
      </c>
      <c r="O14" s="57">
        <f t="shared" si="5"/>
        <v>4</v>
      </c>
      <c r="P14" s="57">
        <f t="shared" si="5"/>
        <v>3</v>
      </c>
      <c r="Q14" s="57">
        <f t="shared" si="5"/>
        <v>3</v>
      </c>
      <c r="R14" s="57">
        <f t="shared" si="5"/>
        <v>6</v>
      </c>
      <c r="S14" s="57">
        <f t="shared" si="5"/>
        <v>3</v>
      </c>
      <c r="T14" s="57">
        <f t="shared" si="5"/>
        <v>3</v>
      </c>
      <c r="U14" s="57">
        <f t="shared" si="5"/>
        <v>3</v>
      </c>
      <c r="V14" s="57">
        <f t="shared" si="5"/>
        <v>3</v>
      </c>
      <c r="W14" s="57">
        <f t="shared" si="5"/>
        <v>6</v>
      </c>
      <c r="X14" s="57">
        <f t="shared" si="5"/>
        <v>5</v>
      </c>
      <c r="Y14" s="57">
        <f t="shared" si="5"/>
        <v>3</v>
      </c>
      <c r="Z14" s="57">
        <f t="shared" si="5"/>
        <v>4</v>
      </c>
      <c r="AA14" s="57">
        <f t="shared" si="5"/>
        <v>4</v>
      </c>
      <c r="AB14" s="57">
        <f t="shared" si="5"/>
        <v>4</v>
      </c>
      <c r="AC14" s="57">
        <f t="shared" si="5"/>
        <v>3</v>
      </c>
      <c r="AD14" s="57">
        <f t="shared" si="5"/>
        <v>5</v>
      </c>
      <c r="AE14" s="57">
        <f t="shared" si="5"/>
        <v>5</v>
      </c>
      <c r="AF14" s="57">
        <f t="shared" si="5"/>
        <v>6</v>
      </c>
      <c r="AG14" s="57">
        <f t="shared" si="5"/>
        <v>3</v>
      </c>
      <c r="AH14" s="57">
        <f t="shared" si="5"/>
        <v>6</v>
      </c>
      <c r="AI14" s="57">
        <f t="shared" si="5"/>
        <v>4</v>
      </c>
      <c r="AJ14" s="57">
        <f t="shared" si="5"/>
        <v>3</v>
      </c>
      <c r="AK14" s="57">
        <f t="shared" si="5"/>
        <v>3</v>
      </c>
      <c r="AL14" s="57">
        <f t="shared" si="5"/>
        <v>3</v>
      </c>
      <c r="AM14" s="57">
        <f aca="true" t="shared" si="6" ref="AM14:BC14">COUNT(AM4:AM13)</f>
        <v>4</v>
      </c>
      <c r="AN14" s="57">
        <f t="shared" si="6"/>
        <v>5</v>
      </c>
      <c r="AO14" s="57">
        <f t="shared" si="6"/>
        <v>6</v>
      </c>
      <c r="AP14" s="57">
        <f t="shared" si="6"/>
        <v>2</v>
      </c>
      <c r="AQ14" s="57">
        <f t="shared" si="6"/>
        <v>3</v>
      </c>
      <c r="AR14" s="57">
        <f t="shared" si="6"/>
        <v>5</v>
      </c>
      <c r="AS14" s="57">
        <f t="shared" si="6"/>
        <v>6</v>
      </c>
      <c r="AT14" s="57">
        <f t="shared" si="6"/>
        <v>5</v>
      </c>
      <c r="AU14" s="57">
        <f t="shared" si="6"/>
        <v>5</v>
      </c>
      <c r="AV14" s="57">
        <f t="shared" si="6"/>
        <v>4</v>
      </c>
      <c r="AW14" s="57">
        <f t="shared" si="6"/>
        <v>4</v>
      </c>
      <c r="AX14" s="57">
        <f t="shared" si="6"/>
        <v>4</v>
      </c>
      <c r="AY14" s="57">
        <f t="shared" si="6"/>
        <v>5</v>
      </c>
      <c r="AZ14" s="57">
        <f t="shared" si="6"/>
        <v>3</v>
      </c>
      <c r="BA14" s="57">
        <f t="shared" si="6"/>
        <v>5</v>
      </c>
      <c r="BB14" s="57">
        <f t="shared" si="6"/>
        <v>5</v>
      </c>
      <c r="BC14" s="57">
        <f t="shared" si="6"/>
        <v>8</v>
      </c>
    </row>
    <row r="15" spans="1:55" ht="12.75">
      <c r="A15" s="28">
        <f>E17/COUNT(G15:BC15)</f>
        <v>3.938775510204082</v>
      </c>
      <c r="B15" s="48">
        <f>AVERAGE(B4:B13)</f>
        <v>199.01000000000005</v>
      </c>
      <c r="C15" s="49">
        <f>AVERAGE(C4:C13)</f>
        <v>0.4244897959183674</v>
      </c>
      <c r="D15" s="48">
        <f>AVERAGE(D4:D12)</f>
        <v>49</v>
      </c>
      <c r="E15" s="48">
        <f>AVERAGE(E4:E13)</f>
        <v>20.8</v>
      </c>
      <c r="F15" s="48">
        <f>AVERAGE(F4:F13)</f>
        <v>9.325628981326656</v>
      </c>
      <c r="G15" s="59">
        <f>IF(10-COUNTBLANK(G4:G13)=0,"",10-COUNTBLANK(G4:G13))</f>
        <v>4</v>
      </c>
      <c r="H15" s="59">
        <f aca="true" t="shared" si="7" ref="H15:BC15">IF(10-COUNTBLANK(H4:H13)=0,"",10-COUNTBLANK(H4:H13))</f>
        <v>5</v>
      </c>
      <c r="I15" s="59">
        <f t="shared" si="7"/>
        <v>3</v>
      </c>
      <c r="J15" s="59">
        <f t="shared" si="7"/>
        <v>3</v>
      </c>
      <c r="K15" s="59">
        <f t="shared" si="7"/>
        <v>5</v>
      </c>
      <c r="L15" s="59">
        <f t="shared" si="7"/>
        <v>5</v>
      </c>
      <c r="M15" s="59">
        <f t="shared" si="7"/>
        <v>4</v>
      </c>
      <c r="N15" s="59">
        <f t="shared" si="7"/>
        <v>3</v>
      </c>
      <c r="O15" s="59">
        <f t="shared" si="7"/>
        <v>4</v>
      </c>
      <c r="P15" s="59">
        <f t="shared" si="7"/>
        <v>3</v>
      </c>
      <c r="Q15" s="59">
        <f t="shared" si="7"/>
        <v>3</v>
      </c>
      <c r="R15" s="59">
        <f t="shared" si="7"/>
        <v>6</v>
      </c>
      <c r="S15" s="59">
        <f t="shared" si="7"/>
        <v>3</v>
      </c>
      <c r="T15" s="59">
        <f t="shared" si="7"/>
        <v>3</v>
      </c>
      <c r="U15" s="59">
        <f t="shared" si="7"/>
        <v>4</v>
      </c>
      <c r="V15" s="59">
        <f t="shared" si="7"/>
        <v>3</v>
      </c>
      <c r="W15" s="59">
        <f t="shared" si="7"/>
        <v>6</v>
      </c>
      <c r="X15" s="59">
        <f t="shared" si="7"/>
        <v>5</v>
      </c>
      <c r="Y15" s="59">
        <f t="shared" si="7"/>
        <v>3</v>
      </c>
      <c r="Z15" s="59">
        <f t="shared" si="7"/>
        <v>4</v>
      </c>
      <c r="AA15" s="59">
        <f t="shared" si="7"/>
        <v>4</v>
      </c>
      <c r="AB15" s="59">
        <f t="shared" si="7"/>
        <v>4</v>
      </c>
      <c r="AC15" s="59">
        <f t="shared" si="7"/>
        <v>3</v>
      </c>
      <c r="AD15" s="59">
        <f t="shared" si="7"/>
        <v>5</v>
      </c>
      <c r="AE15" s="59">
        <f t="shared" si="7"/>
        <v>5</v>
      </c>
      <c r="AF15" s="59">
        <f t="shared" si="7"/>
        <v>6</v>
      </c>
      <c r="AG15" s="59">
        <f t="shared" si="7"/>
        <v>3</v>
      </c>
      <c r="AH15" s="59">
        <f t="shared" si="7"/>
        <v>6</v>
      </c>
      <c r="AI15" s="59">
        <f t="shared" si="7"/>
        <v>4</v>
      </c>
      <c r="AJ15" s="59">
        <f t="shared" si="7"/>
        <v>3</v>
      </c>
      <c r="AK15" s="59">
        <f t="shared" si="7"/>
        <v>3</v>
      </c>
      <c r="AL15" s="59">
        <f t="shared" si="7"/>
        <v>3</v>
      </c>
      <c r="AM15" s="59">
        <f t="shared" si="7"/>
        <v>4</v>
      </c>
      <c r="AN15" s="59">
        <f t="shared" si="7"/>
        <v>5</v>
      </c>
      <c r="AO15" s="59">
        <f t="shared" si="7"/>
        <v>6</v>
      </c>
      <c r="AP15" s="59">
        <f t="shared" si="7"/>
        <v>3</v>
      </c>
      <c r="AQ15" s="59">
        <f t="shared" si="7"/>
        <v>3</v>
      </c>
      <c r="AR15" s="59">
        <f t="shared" si="7"/>
        <v>5</v>
      </c>
      <c r="AS15" s="59">
        <f t="shared" si="7"/>
        <v>6</v>
      </c>
      <c r="AT15" s="59">
        <f t="shared" si="7"/>
        <v>5</v>
      </c>
      <c r="AU15" s="59">
        <f t="shared" si="7"/>
        <v>5</v>
      </c>
      <c r="AV15" s="59">
        <f t="shared" si="7"/>
        <v>4</v>
      </c>
      <c r="AW15" s="59">
        <f t="shared" si="7"/>
        <v>4</v>
      </c>
      <c r="AX15" s="59">
        <f t="shared" si="7"/>
        <v>4</v>
      </c>
      <c r="AY15" s="59">
        <f t="shared" si="7"/>
        <v>5</v>
      </c>
      <c r="AZ15" s="59">
        <f t="shared" si="7"/>
        <v>3</v>
      </c>
      <c r="BA15" s="59">
        <f t="shared" si="7"/>
        <v>5</v>
      </c>
      <c r="BB15" s="59">
        <f t="shared" si="7"/>
        <v>5</v>
      </c>
      <c r="BC15" s="59">
        <f t="shared" si="7"/>
        <v>8</v>
      </c>
    </row>
    <row r="16" spans="7:55" ht="12.75" hidden="1">
      <c r="G16" s="58"/>
      <c r="H16" s="58"/>
      <c r="I16" s="58"/>
      <c r="J16" s="58"/>
      <c r="K16" s="58"/>
      <c r="L16" s="58"/>
      <c r="M16" s="58"/>
      <c r="N16" s="56">
        <v>7.12295081967213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5:55" ht="12.75" hidden="1">
      <c r="E17" s="27">
        <f>SUM(G14:BA14)</f>
        <v>193</v>
      </c>
      <c r="G17" s="58"/>
      <c r="H17" s="58"/>
      <c r="I17" s="58"/>
      <c r="J17" s="58"/>
      <c r="K17" s="58"/>
      <c r="L17" s="58"/>
      <c r="M17" s="58"/>
      <c r="N17" s="56">
        <v>6.36885245901639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5:55" ht="12.75" hidden="1">
      <c r="E18" s="47">
        <f>SUM(E4:E13)</f>
        <v>208</v>
      </c>
      <c r="G18" s="58"/>
      <c r="H18" s="58"/>
      <c r="I18" s="58"/>
      <c r="J18" s="58"/>
      <c r="K18" s="58"/>
      <c r="L18" s="58"/>
      <c r="M18" s="58"/>
      <c r="N18" s="56">
        <v>5.61475409836065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7:55" ht="12.75" hidden="1">
      <c r="G19" s="58"/>
      <c r="H19" s="58"/>
      <c r="I19" s="58"/>
      <c r="J19" s="58"/>
      <c r="K19" s="58"/>
      <c r="L19" s="58"/>
      <c r="M19" s="58"/>
      <c r="N19" s="56">
        <v>4.86065573770492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7:55" ht="12.75">
      <c r="G20" s="59">
        <f aca="true" t="shared" si="8" ref="G20:AL20">SUM(G4:G13)</f>
        <v>33</v>
      </c>
      <c r="H20" s="59">
        <f t="shared" si="8"/>
        <v>46</v>
      </c>
      <c r="I20" s="59">
        <f t="shared" si="8"/>
        <v>27</v>
      </c>
      <c r="J20" s="59">
        <f t="shared" si="8"/>
        <v>23</v>
      </c>
      <c r="K20" s="59">
        <f t="shared" si="8"/>
        <v>55.5</v>
      </c>
      <c r="L20" s="59">
        <f t="shared" si="8"/>
        <v>42</v>
      </c>
      <c r="M20" s="59">
        <f t="shared" si="8"/>
        <v>42.5</v>
      </c>
      <c r="N20" s="59">
        <f t="shared" si="8"/>
        <v>34.7</v>
      </c>
      <c r="O20" s="59">
        <f t="shared" si="8"/>
        <v>30</v>
      </c>
      <c r="P20" s="59">
        <f t="shared" si="8"/>
        <v>28</v>
      </c>
      <c r="Q20" s="59">
        <f t="shared" si="8"/>
        <v>27.4</v>
      </c>
      <c r="R20" s="59">
        <f t="shared" si="8"/>
        <v>66.89999999999999</v>
      </c>
      <c r="S20" s="59">
        <f t="shared" si="8"/>
        <v>24</v>
      </c>
      <c r="T20" s="59">
        <f t="shared" si="8"/>
        <v>24</v>
      </c>
      <c r="U20" s="59">
        <f t="shared" si="8"/>
        <v>21.5</v>
      </c>
      <c r="V20" s="59">
        <f t="shared" si="8"/>
        <v>31.5</v>
      </c>
      <c r="W20" s="59">
        <f t="shared" si="8"/>
        <v>57.2</v>
      </c>
      <c r="X20" s="59">
        <f t="shared" si="8"/>
        <v>52.7</v>
      </c>
      <c r="Y20" s="59">
        <f t="shared" si="8"/>
        <v>21</v>
      </c>
      <c r="Z20" s="59">
        <f t="shared" si="8"/>
        <v>40.7</v>
      </c>
      <c r="AA20" s="59">
        <f t="shared" si="8"/>
        <v>42.5</v>
      </c>
      <c r="AB20" s="59">
        <f t="shared" si="8"/>
        <v>39</v>
      </c>
      <c r="AC20" s="59">
        <f t="shared" si="8"/>
        <v>19.6</v>
      </c>
      <c r="AD20" s="59">
        <f t="shared" si="8"/>
        <v>57.8</v>
      </c>
      <c r="AE20" s="59">
        <f t="shared" si="8"/>
        <v>40</v>
      </c>
      <c r="AF20" s="59">
        <f t="shared" si="8"/>
        <v>65.3</v>
      </c>
      <c r="AG20" s="59">
        <f t="shared" si="8"/>
        <v>31.799999999999997</v>
      </c>
      <c r="AH20" s="59">
        <f t="shared" si="8"/>
        <v>71</v>
      </c>
      <c r="AI20" s="59">
        <f t="shared" si="8"/>
        <v>39.8</v>
      </c>
      <c r="AJ20" s="59">
        <f t="shared" si="8"/>
        <v>29.2</v>
      </c>
      <c r="AK20" s="59">
        <f t="shared" si="8"/>
        <v>30.5</v>
      </c>
      <c r="AL20" s="59">
        <f t="shared" si="8"/>
        <v>33.3</v>
      </c>
      <c r="AM20" s="59">
        <f aca="true" t="shared" si="9" ref="AM20:BC20">SUM(AM4:AM13)</f>
        <v>39.2</v>
      </c>
      <c r="AN20" s="59">
        <f t="shared" si="9"/>
        <v>54.4</v>
      </c>
      <c r="AO20" s="59">
        <f t="shared" si="9"/>
        <v>53.4</v>
      </c>
      <c r="AP20" s="59">
        <f t="shared" si="9"/>
        <v>18</v>
      </c>
      <c r="AQ20" s="59">
        <f t="shared" si="9"/>
        <v>31.4</v>
      </c>
      <c r="AR20" s="59">
        <f t="shared" si="9"/>
        <v>49.1</v>
      </c>
      <c r="AS20" s="59">
        <f t="shared" si="9"/>
        <v>56.7</v>
      </c>
      <c r="AT20" s="59">
        <f t="shared" si="9"/>
        <v>41.2</v>
      </c>
      <c r="AU20" s="59">
        <f t="shared" si="9"/>
        <v>46.7</v>
      </c>
      <c r="AV20" s="59">
        <f t="shared" si="9"/>
        <v>34.7</v>
      </c>
      <c r="AW20" s="59">
        <f t="shared" si="9"/>
        <v>42.4</v>
      </c>
      <c r="AX20" s="59">
        <f t="shared" si="9"/>
        <v>42.599999999999994</v>
      </c>
      <c r="AY20" s="59">
        <f t="shared" si="9"/>
        <v>50.4</v>
      </c>
      <c r="AZ20" s="59">
        <f t="shared" si="9"/>
        <v>29.4</v>
      </c>
      <c r="BA20" s="59">
        <f t="shared" si="9"/>
        <v>52.800000000000004</v>
      </c>
      <c r="BB20" s="59">
        <f t="shared" si="9"/>
        <v>52.900000000000006</v>
      </c>
      <c r="BC20" s="59">
        <f t="shared" si="9"/>
        <v>66.4</v>
      </c>
    </row>
    <row r="21" spans="7:55" ht="12.75">
      <c r="G21" s="59">
        <f>G20</f>
        <v>33</v>
      </c>
      <c r="H21" s="59">
        <f aca="true" t="shared" si="10" ref="H21:AX21">H20+G21</f>
        <v>79</v>
      </c>
      <c r="I21" s="59">
        <f t="shared" si="10"/>
        <v>106</v>
      </c>
      <c r="J21" s="59">
        <f t="shared" si="10"/>
        <v>129</v>
      </c>
      <c r="K21" s="59">
        <f t="shared" si="10"/>
        <v>184.5</v>
      </c>
      <c r="L21" s="59">
        <f t="shared" si="10"/>
        <v>226.5</v>
      </c>
      <c r="M21" s="59">
        <f t="shared" si="10"/>
        <v>269</v>
      </c>
      <c r="N21" s="59">
        <f t="shared" si="10"/>
        <v>303.7</v>
      </c>
      <c r="O21" s="59">
        <f t="shared" si="10"/>
        <v>333.7</v>
      </c>
      <c r="P21" s="59">
        <f t="shared" si="10"/>
        <v>361.7</v>
      </c>
      <c r="Q21" s="59">
        <f t="shared" si="10"/>
        <v>389.09999999999997</v>
      </c>
      <c r="R21" s="59">
        <f t="shared" si="10"/>
        <v>455.99999999999994</v>
      </c>
      <c r="S21" s="59">
        <f t="shared" si="10"/>
        <v>479.99999999999994</v>
      </c>
      <c r="T21" s="59">
        <f t="shared" si="10"/>
        <v>503.99999999999994</v>
      </c>
      <c r="U21" s="59">
        <f t="shared" si="10"/>
        <v>525.5</v>
      </c>
      <c r="V21" s="59">
        <f t="shared" si="10"/>
        <v>557</v>
      </c>
      <c r="W21" s="59">
        <f t="shared" si="10"/>
        <v>614.2</v>
      </c>
      <c r="X21" s="59">
        <f t="shared" si="10"/>
        <v>666.9000000000001</v>
      </c>
      <c r="Y21" s="59">
        <f t="shared" si="10"/>
        <v>687.9000000000001</v>
      </c>
      <c r="Z21" s="59">
        <f t="shared" si="10"/>
        <v>728.6000000000001</v>
      </c>
      <c r="AA21" s="59">
        <f t="shared" si="10"/>
        <v>771.1000000000001</v>
      </c>
      <c r="AB21" s="59">
        <f t="shared" si="10"/>
        <v>810.1000000000001</v>
      </c>
      <c r="AC21" s="59">
        <f t="shared" si="10"/>
        <v>829.7000000000002</v>
      </c>
      <c r="AD21" s="59">
        <f t="shared" si="10"/>
        <v>887.5000000000001</v>
      </c>
      <c r="AE21" s="59">
        <f t="shared" si="10"/>
        <v>927.5000000000001</v>
      </c>
      <c r="AF21" s="59">
        <f t="shared" si="10"/>
        <v>992.8000000000001</v>
      </c>
      <c r="AG21" s="59">
        <f t="shared" si="10"/>
        <v>1024.6000000000001</v>
      </c>
      <c r="AH21" s="59">
        <f t="shared" si="10"/>
        <v>1095.6000000000001</v>
      </c>
      <c r="AI21" s="59">
        <f t="shared" si="10"/>
        <v>1135.4</v>
      </c>
      <c r="AJ21" s="59">
        <f t="shared" si="10"/>
        <v>1164.6000000000001</v>
      </c>
      <c r="AK21" s="59">
        <f t="shared" si="10"/>
        <v>1195.1000000000001</v>
      </c>
      <c r="AL21" s="59">
        <f t="shared" si="10"/>
        <v>1228.4</v>
      </c>
      <c r="AM21" s="59">
        <f t="shared" si="10"/>
        <v>1267.6000000000001</v>
      </c>
      <c r="AN21" s="59">
        <f t="shared" si="10"/>
        <v>1322.0000000000002</v>
      </c>
      <c r="AO21" s="59">
        <f t="shared" si="10"/>
        <v>1375.4000000000003</v>
      </c>
      <c r="AP21" s="59">
        <f t="shared" si="10"/>
        <v>1393.4000000000003</v>
      </c>
      <c r="AQ21" s="59">
        <f t="shared" si="10"/>
        <v>1424.8000000000004</v>
      </c>
      <c r="AR21" s="59">
        <f t="shared" si="10"/>
        <v>1473.9000000000003</v>
      </c>
      <c r="AS21" s="59">
        <f t="shared" si="10"/>
        <v>1530.6000000000004</v>
      </c>
      <c r="AT21" s="59">
        <f t="shared" si="10"/>
        <v>1571.8000000000004</v>
      </c>
      <c r="AU21" s="59">
        <f t="shared" si="10"/>
        <v>1618.5000000000005</v>
      </c>
      <c r="AV21" s="59">
        <f t="shared" si="10"/>
        <v>1653.2000000000005</v>
      </c>
      <c r="AW21" s="59">
        <f t="shared" si="10"/>
        <v>1695.6000000000006</v>
      </c>
      <c r="AX21" s="59">
        <f t="shared" si="10"/>
        <v>1738.2000000000005</v>
      </c>
      <c r="AY21" s="59">
        <f>AY20+AX21</f>
        <v>1788.6000000000006</v>
      </c>
      <c r="AZ21" s="59">
        <f>AZ20+AY21</f>
        <v>1818.0000000000007</v>
      </c>
      <c r="BA21" s="59">
        <f>BA20+AZ21</f>
        <v>1870.8000000000006</v>
      </c>
      <c r="BB21" s="59">
        <f>BB20+BA21</f>
        <v>1923.7000000000007</v>
      </c>
      <c r="BC21" s="59">
        <f>BC20+BB21</f>
        <v>1990.1000000000008</v>
      </c>
    </row>
  </sheetData>
  <sheetProtection/>
  <mergeCells count="1">
    <mergeCell ref="G2:BC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BC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6" sqref="I26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8.57421875" style="0" customWidth="1"/>
    <col min="7" max="30" width="3.8515625" style="0" customWidth="1"/>
    <col min="31" max="55" width="4.7109375" style="0" customWidth="1"/>
    <col min="56" max="58" width="9.140625" style="0" customWidth="1"/>
  </cols>
  <sheetData>
    <row r="1" spans="2:55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</row>
    <row r="2" spans="2:55" ht="12.75">
      <c r="B2" s="11" t="s">
        <v>19</v>
      </c>
      <c r="G2" s="73" t="s">
        <v>58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s="5" customFormat="1" ht="74.25">
      <c r="A3" s="29">
        <f>COUNTA(A4:A13)</f>
        <v>10</v>
      </c>
      <c r="B3" s="22" t="s">
        <v>59</v>
      </c>
      <c r="C3" s="10" t="s">
        <v>60</v>
      </c>
      <c r="D3" s="14" t="s">
        <v>17</v>
      </c>
      <c r="E3" s="15" t="s">
        <v>61</v>
      </c>
      <c r="F3" s="24" t="s">
        <v>20</v>
      </c>
      <c r="G3" s="15">
        <v>42376</v>
      </c>
      <c r="H3" s="15">
        <v>42383</v>
      </c>
      <c r="I3" s="15">
        <v>42390</v>
      </c>
      <c r="J3" s="15">
        <v>42397</v>
      </c>
      <c r="K3" s="15">
        <v>42404</v>
      </c>
      <c r="L3" s="15">
        <v>42411</v>
      </c>
      <c r="M3" s="15">
        <v>42418</v>
      </c>
      <c r="N3" s="15">
        <v>42425</v>
      </c>
      <c r="O3" s="15">
        <v>42432</v>
      </c>
      <c r="P3" s="15">
        <v>42439</v>
      </c>
      <c r="Q3" s="15">
        <v>42446</v>
      </c>
      <c r="R3" s="15">
        <v>42453</v>
      </c>
      <c r="S3" s="15">
        <v>42460</v>
      </c>
      <c r="T3" s="15">
        <v>42467</v>
      </c>
      <c r="U3" s="15">
        <v>42474</v>
      </c>
      <c r="V3" s="15">
        <v>42481</v>
      </c>
      <c r="W3" s="15">
        <v>42488</v>
      </c>
      <c r="X3" s="15">
        <v>42502</v>
      </c>
      <c r="Y3" s="15">
        <v>42509</v>
      </c>
      <c r="Z3" s="15">
        <v>42523</v>
      </c>
      <c r="AA3" s="15">
        <v>42530</v>
      </c>
      <c r="AB3" s="15">
        <v>42537</v>
      </c>
      <c r="AC3" s="15">
        <v>42544</v>
      </c>
      <c r="AD3" s="15">
        <v>42551</v>
      </c>
      <c r="AE3" s="15">
        <v>42558</v>
      </c>
      <c r="AF3" s="15">
        <v>42565</v>
      </c>
      <c r="AG3" s="15">
        <v>42572</v>
      </c>
      <c r="AH3" s="15">
        <v>42579</v>
      </c>
      <c r="AI3" s="15">
        <v>42586</v>
      </c>
      <c r="AJ3" s="15">
        <v>42593</v>
      </c>
      <c r="AK3" s="15">
        <v>42600</v>
      </c>
      <c r="AL3" s="15">
        <v>42607</v>
      </c>
      <c r="AM3" s="15">
        <v>42614</v>
      </c>
      <c r="AN3" s="15">
        <v>42621</v>
      </c>
      <c r="AO3" s="15">
        <v>42628</v>
      </c>
      <c r="AP3" s="15">
        <v>42635</v>
      </c>
      <c r="AQ3" s="15">
        <v>42642</v>
      </c>
      <c r="AR3" s="15">
        <v>42649</v>
      </c>
      <c r="AS3" s="15">
        <v>42656</v>
      </c>
      <c r="AT3" s="15">
        <v>42663</v>
      </c>
      <c r="AU3" s="15">
        <v>42670</v>
      </c>
      <c r="AV3" s="15">
        <v>42677</v>
      </c>
      <c r="AW3" s="15">
        <v>42684</v>
      </c>
      <c r="AX3" s="15">
        <v>42691</v>
      </c>
      <c r="AY3" s="15">
        <v>42698</v>
      </c>
      <c r="AZ3" s="15">
        <v>42705</v>
      </c>
      <c r="BA3" s="15">
        <v>42712</v>
      </c>
      <c r="BB3" s="15">
        <v>42719</v>
      </c>
      <c r="BC3" s="15">
        <v>42726</v>
      </c>
    </row>
    <row r="4" spans="1:55" ht="12.75">
      <c r="A4" s="3" t="s">
        <v>1</v>
      </c>
      <c r="B4" s="20">
        <f aca="true" t="shared" si="0" ref="B4:B13">SUM(G4:BC4)</f>
        <v>492.4</v>
      </c>
      <c r="C4" s="9">
        <f aca="true" t="shared" si="1" ref="C4:C13">E4/D4</f>
        <v>0.8571428571428571</v>
      </c>
      <c r="D4" s="33">
        <f aca="true" t="shared" si="2" ref="D4:D13">COUNT($G$15:$BC$15)</f>
        <v>49</v>
      </c>
      <c r="E4" s="16">
        <f aca="true" t="shared" si="3" ref="E4:E13">COUNT(G4:BC4)</f>
        <v>42</v>
      </c>
      <c r="F4" s="26">
        <f aca="true" t="shared" si="4" ref="F4:F13">B4/COUNT(G4:BC4)</f>
        <v>11.723809523809523</v>
      </c>
      <c r="G4" s="56">
        <v>5.5</v>
      </c>
      <c r="H4" s="56">
        <v>12.1</v>
      </c>
      <c r="I4" s="56">
        <v>12.1</v>
      </c>
      <c r="J4" s="56">
        <v>12.1</v>
      </c>
      <c r="K4" s="56">
        <v>13.5</v>
      </c>
      <c r="L4" s="56">
        <v>12.1</v>
      </c>
      <c r="M4" s="56">
        <v>12.1</v>
      </c>
      <c r="N4" s="56">
        <v>12.1</v>
      </c>
      <c r="O4" s="56">
        <v>12.1</v>
      </c>
      <c r="P4" s="56">
        <v>12</v>
      </c>
      <c r="Q4" s="56">
        <v>12</v>
      </c>
      <c r="R4" s="56">
        <v>14.3</v>
      </c>
      <c r="S4" s="56">
        <v>12.1</v>
      </c>
      <c r="T4" s="56">
        <v>12.1</v>
      </c>
      <c r="U4" s="56">
        <v>12.1</v>
      </c>
      <c r="V4" s="56">
        <v>12.1</v>
      </c>
      <c r="W4" s="56">
        <v>10.5</v>
      </c>
      <c r="X4" s="56"/>
      <c r="Y4" s="56">
        <v>12.1</v>
      </c>
      <c r="Z4" s="56">
        <v>12.1</v>
      </c>
      <c r="AA4" s="56">
        <v>12.1</v>
      </c>
      <c r="AB4" s="56"/>
      <c r="AC4" s="56">
        <v>10</v>
      </c>
      <c r="AD4" s="56">
        <v>9.5</v>
      </c>
      <c r="AE4" s="56">
        <v>12</v>
      </c>
      <c r="AF4" s="56">
        <v>10.5</v>
      </c>
      <c r="AG4" s="56">
        <v>10</v>
      </c>
      <c r="AH4" s="56"/>
      <c r="AI4" s="56">
        <v>12</v>
      </c>
      <c r="AJ4" s="56"/>
      <c r="AK4" s="56"/>
      <c r="AL4" s="56"/>
      <c r="AM4" s="56">
        <v>13.1</v>
      </c>
      <c r="AN4" s="56">
        <v>12</v>
      </c>
      <c r="AO4" s="56">
        <v>11.6</v>
      </c>
      <c r="AP4" s="56">
        <v>12</v>
      </c>
      <c r="AQ4" s="56">
        <v>12</v>
      </c>
      <c r="AR4" s="56"/>
      <c r="AS4" s="56">
        <v>7.1</v>
      </c>
      <c r="AT4" s="56">
        <v>12</v>
      </c>
      <c r="AU4" s="56">
        <v>12</v>
      </c>
      <c r="AV4" s="56">
        <v>12</v>
      </c>
      <c r="AW4" s="56">
        <v>12</v>
      </c>
      <c r="AX4" s="56">
        <v>12</v>
      </c>
      <c r="AY4" s="56">
        <v>13.3</v>
      </c>
      <c r="AZ4" s="56">
        <v>12</v>
      </c>
      <c r="BA4" s="56">
        <v>12.2</v>
      </c>
      <c r="BB4" s="56">
        <v>15.4</v>
      </c>
      <c r="BC4" s="56">
        <v>10.5</v>
      </c>
    </row>
    <row r="5" spans="1:55" ht="12.75">
      <c r="A5" s="3" t="s">
        <v>0</v>
      </c>
      <c r="B5" s="20">
        <f t="shared" si="0"/>
        <v>349.2</v>
      </c>
      <c r="C5" s="7">
        <f t="shared" si="1"/>
        <v>0.7755102040816326</v>
      </c>
      <c r="D5" s="33">
        <f t="shared" si="2"/>
        <v>49</v>
      </c>
      <c r="E5" s="16">
        <f t="shared" si="3"/>
        <v>38</v>
      </c>
      <c r="F5" s="26">
        <f t="shared" si="4"/>
        <v>9.189473684210526</v>
      </c>
      <c r="G5" s="56"/>
      <c r="H5" s="56">
        <v>8</v>
      </c>
      <c r="I5" s="56">
        <v>8.4</v>
      </c>
      <c r="J5" s="56">
        <v>12.1</v>
      </c>
      <c r="K5" s="56">
        <v>7.5</v>
      </c>
      <c r="L5" s="56">
        <v>8</v>
      </c>
      <c r="M5" s="56">
        <v>12.1</v>
      </c>
      <c r="N5" s="56">
        <v>8</v>
      </c>
      <c r="O5" s="56">
        <v>8</v>
      </c>
      <c r="P5" s="56">
        <v>12</v>
      </c>
      <c r="Q5" s="56">
        <v>8</v>
      </c>
      <c r="R5" s="56"/>
      <c r="S5" s="56">
        <v>0</v>
      </c>
      <c r="T5" s="56">
        <v>8</v>
      </c>
      <c r="U5" s="56"/>
      <c r="V5" s="56" t="s">
        <v>57</v>
      </c>
      <c r="W5" s="56"/>
      <c r="X5" s="56">
        <v>13</v>
      </c>
      <c r="Y5" s="56">
        <v>0</v>
      </c>
      <c r="Z5" s="56">
        <v>8</v>
      </c>
      <c r="AA5" s="56">
        <v>8</v>
      </c>
      <c r="AB5" s="56">
        <v>6</v>
      </c>
      <c r="AC5" s="56">
        <v>8</v>
      </c>
      <c r="AD5" s="56"/>
      <c r="AE5" s="56">
        <v>8</v>
      </c>
      <c r="AF5" s="56">
        <v>10.5</v>
      </c>
      <c r="AG5" s="56">
        <v>9</v>
      </c>
      <c r="AH5" s="56">
        <v>8</v>
      </c>
      <c r="AI5" s="56">
        <v>10.5</v>
      </c>
      <c r="AJ5" s="56">
        <v>11</v>
      </c>
      <c r="AK5" s="56"/>
      <c r="AL5" s="56"/>
      <c r="AM5" s="56"/>
      <c r="AN5" s="56">
        <v>10</v>
      </c>
      <c r="AO5" s="56">
        <v>11.6</v>
      </c>
      <c r="AP5" s="56">
        <v>11.7</v>
      </c>
      <c r="AQ5" s="56">
        <v>10</v>
      </c>
      <c r="AR5" s="56"/>
      <c r="AS5" s="56">
        <v>8</v>
      </c>
      <c r="AT5" s="56">
        <v>12</v>
      </c>
      <c r="AU5" s="56">
        <v>6</v>
      </c>
      <c r="AV5" s="56">
        <v>10.5</v>
      </c>
      <c r="AW5" s="56">
        <v>12</v>
      </c>
      <c r="AX5" s="56">
        <v>12.3</v>
      </c>
      <c r="AY5" s="56">
        <v>12</v>
      </c>
      <c r="AZ5" s="56">
        <v>12</v>
      </c>
      <c r="BA5" s="56"/>
      <c r="BB5" s="56">
        <v>10.5</v>
      </c>
      <c r="BC5" s="56">
        <v>10.5</v>
      </c>
    </row>
    <row r="6" spans="1:55" ht="12.75">
      <c r="A6" s="3" t="s">
        <v>8</v>
      </c>
      <c r="B6" s="20">
        <f t="shared" si="0"/>
        <v>331.4</v>
      </c>
      <c r="C6" s="7">
        <f t="shared" si="1"/>
        <v>0.7346938775510204</v>
      </c>
      <c r="D6" s="33">
        <f t="shared" si="2"/>
        <v>49</v>
      </c>
      <c r="E6" s="16">
        <f t="shared" si="3"/>
        <v>36</v>
      </c>
      <c r="F6" s="26">
        <f t="shared" si="4"/>
        <v>9.205555555555556</v>
      </c>
      <c r="G6" s="56"/>
      <c r="H6" s="56">
        <v>12.1</v>
      </c>
      <c r="I6" s="56">
        <v>12.1</v>
      </c>
      <c r="J6" s="56">
        <v>12.1</v>
      </c>
      <c r="K6" s="56"/>
      <c r="L6" s="56">
        <v>12.1</v>
      </c>
      <c r="M6" s="56">
        <v>11.5</v>
      </c>
      <c r="N6" s="56">
        <v>12.1</v>
      </c>
      <c r="O6" s="56">
        <v>12.1</v>
      </c>
      <c r="P6" s="56">
        <v>12</v>
      </c>
      <c r="Q6" s="56">
        <v>12</v>
      </c>
      <c r="R6" s="56"/>
      <c r="S6" s="56">
        <v>12.1</v>
      </c>
      <c r="T6" s="56">
        <v>12.1</v>
      </c>
      <c r="U6" s="56">
        <v>12.1</v>
      </c>
      <c r="V6" s="56">
        <v>12.1</v>
      </c>
      <c r="W6" s="56">
        <v>10.5</v>
      </c>
      <c r="X6" s="56">
        <v>13</v>
      </c>
      <c r="Y6" s="56">
        <v>12.1</v>
      </c>
      <c r="Z6" s="56">
        <v>12.1</v>
      </c>
      <c r="AA6" s="56">
        <v>8</v>
      </c>
      <c r="AB6" s="56">
        <v>8</v>
      </c>
      <c r="AC6" s="56"/>
      <c r="AD6" s="56"/>
      <c r="AE6" s="56">
        <v>12</v>
      </c>
      <c r="AF6" s="56" t="s">
        <v>57</v>
      </c>
      <c r="AG6" s="56">
        <v>8</v>
      </c>
      <c r="AH6" s="56"/>
      <c r="AI6" s="56"/>
      <c r="AJ6" s="56"/>
      <c r="AK6" s="56"/>
      <c r="AL6" s="56" t="s">
        <v>57</v>
      </c>
      <c r="AM6" s="56">
        <v>13.1</v>
      </c>
      <c r="AN6" s="56">
        <v>12</v>
      </c>
      <c r="AO6" s="56">
        <v>11.6</v>
      </c>
      <c r="AP6" s="56">
        <v>12</v>
      </c>
      <c r="AQ6" s="56"/>
      <c r="AR6" s="56">
        <v>0</v>
      </c>
      <c r="AS6" s="56"/>
      <c r="AT6" s="56">
        <v>0</v>
      </c>
      <c r="AU6" s="56">
        <v>6</v>
      </c>
      <c r="AV6" s="56">
        <v>6</v>
      </c>
      <c r="AW6" s="56">
        <v>0</v>
      </c>
      <c r="AX6" s="56">
        <v>0</v>
      </c>
      <c r="AY6" s="56">
        <v>5.5</v>
      </c>
      <c r="AZ6" s="56">
        <v>5.5</v>
      </c>
      <c r="BA6" s="56">
        <v>7</v>
      </c>
      <c r="BB6" s="56">
        <v>5.5</v>
      </c>
      <c r="BC6" s="56">
        <v>7</v>
      </c>
    </row>
    <row r="7" spans="1:55" ht="12.75">
      <c r="A7" s="3" t="s">
        <v>11</v>
      </c>
      <c r="B7" s="20">
        <f t="shared" si="0"/>
        <v>282</v>
      </c>
      <c r="C7" s="7">
        <f t="shared" si="1"/>
        <v>0.5714285714285714</v>
      </c>
      <c r="D7" s="33">
        <f t="shared" si="2"/>
        <v>49</v>
      </c>
      <c r="E7" s="16">
        <f t="shared" si="3"/>
        <v>28</v>
      </c>
      <c r="F7" s="26">
        <f t="shared" si="4"/>
        <v>10.071428571428571</v>
      </c>
      <c r="G7" s="56">
        <v>5.5</v>
      </c>
      <c r="H7" s="56"/>
      <c r="I7" s="56"/>
      <c r="J7" s="56">
        <v>7.2</v>
      </c>
      <c r="K7" s="56">
        <v>8.1</v>
      </c>
      <c r="L7" s="56"/>
      <c r="M7" s="56">
        <v>8.3</v>
      </c>
      <c r="N7" s="56">
        <v>5.5</v>
      </c>
      <c r="O7" s="56"/>
      <c r="P7" s="56">
        <v>3</v>
      </c>
      <c r="Q7" s="56" t="s">
        <v>57</v>
      </c>
      <c r="R7" s="56"/>
      <c r="S7" s="56"/>
      <c r="T7" s="56"/>
      <c r="U7" s="56"/>
      <c r="V7" s="56"/>
      <c r="W7" s="56">
        <v>0</v>
      </c>
      <c r="X7" s="56"/>
      <c r="Y7" s="56"/>
      <c r="Z7" s="56"/>
      <c r="AA7" s="56">
        <v>10.5</v>
      </c>
      <c r="AB7" s="56"/>
      <c r="AC7" s="56">
        <v>10</v>
      </c>
      <c r="AD7" s="56"/>
      <c r="AE7" s="56">
        <v>12</v>
      </c>
      <c r="AF7" s="56">
        <v>12</v>
      </c>
      <c r="AG7" s="56">
        <v>10</v>
      </c>
      <c r="AH7" s="56">
        <v>11</v>
      </c>
      <c r="AI7" s="56">
        <v>12</v>
      </c>
      <c r="AJ7" s="56"/>
      <c r="AK7" s="56"/>
      <c r="AL7" s="56"/>
      <c r="AM7" s="56">
        <v>13.1</v>
      </c>
      <c r="AN7" s="56">
        <v>12</v>
      </c>
      <c r="AO7" s="56"/>
      <c r="AP7" s="56">
        <v>12</v>
      </c>
      <c r="AQ7" s="56">
        <v>12</v>
      </c>
      <c r="AR7" s="56">
        <v>12.3</v>
      </c>
      <c r="AS7" s="56">
        <v>10.6</v>
      </c>
      <c r="AT7" s="56">
        <v>12</v>
      </c>
      <c r="AU7" s="56">
        <v>12</v>
      </c>
      <c r="AV7" s="56">
        <v>12</v>
      </c>
      <c r="AW7" s="56">
        <v>12</v>
      </c>
      <c r="AX7" s="56">
        <v>12.3</v>
      </c>
      <c r="AY7" s="56"/>
      <c r="AZ7" s="56">
        <v>12</v>
      </c>
      <c r="BA7" s="56"/>
      <c r="BB7" s="56">
        <v>12.1</v>
      </c>
      <c r="BC7" s="56">
        <v>10.5</v>
      </c>
    </row>
    <row r="8" spans="1:55" ht="12" customHeight="1">
      <c r="A8" s="3" t="s">
        <v>5</v>
      </c>
      <c r="B8" s="20">
        <f t="shared" si="0"/>
        <v>220.6</v>
      </c>
      <c r="C8" s="7">
        <f t="shared" si="1"/>
        <v>0.5714285714285714</v>
      </c>
      <c r="D8" s="33">
        <f t="shared" si="2"/>
        <v>49</v>
      </c>
      <c r="E8" s="16">
        <f t="shared" si="3"/>
        <v>28</v>
      </c>
      <c r="F8" s="26">
        <f t="shared" si="4"/>
        <v>7.878571428571428</v>
      </c>
      <c r="G8" s="56">
        <v>5.5</v>
      </c>
      <c r="H8" s="56">
        <v>8</v>
      </c>
      <c r="I8" s="56">
        <v>10</v>
      </c>
      <c r="J8" s="56"/>
      <c r="K8" s="56"/>
      <c r="L8" s="56">
        <v>0</v>
      </c>
      <c r="M8" s="56">
        <v>8</v>
      </c>
      <c r="N8" s="56">
        <v>8.5</v>
      </c>
      <c r="O8" s="56">
        <v>8.8</v>
      </c>
      <c r="P8" s="56">
        <v>8</v>
      </c>
      <c r="Q8" s="56" t="s">
        <v>57</v>
      </c>
      <c r="R8" s="56" t="s">
        <v>57</v>
      </c>
      <c r="S8" s="56"/>
      <c r="T8" s="56" t="s">
        <v>57</v>
      </c>
      <c r="U8" s="56" t="s">
        <v>57</v>
      </c>
      <c r="V8" s="56" t="s">
        <v>57</v>
      </c>
      <c r="W8" s="56">
        <v>5.5</v>
      </c>
      <c r="X8" s="56"/>
      <c r="Y8" s="56">
        <v>7</v>
      </c>
      <c r="Z8" s="56">
        <v>7</v>
      </c>
      <c r="AA8" s="56">
        <v>8</v>
      </c>
      <c r="AB8" s="56">
        <v>8</v>
      </c>
      <c r="AC8" s="56"/>
      <c r="AD8" s="56">
        <v>9.3</v>
      </c>
      <c r="AE8" s="56">
        <v>8</v>
      </c>
      <c r="AF8" s="56"/>
      <c r="AG8" s="56">
        <v>9</v>
      </c>
      <c r="AH8" s="56"/>
      <c r="AI8" s="56">
        <v>10.5</v>
      </c>
      <c r="AJ8" s="56">
        <v>11</v>
      </c>
      <c r="AK8" s="56">
        <v>12.1</v>
      </c>
      <c r="AL8" s="56">
        <v>10</v>
      </c>
      <c r="AM8" s="56"/>
      <c r="AN8" s="56" t="s">
        <v>57</v>
      </c>
      <c r="AO8" s="56" t="s">
        <v>57</v>
      </c>
      <c r="AP8" s="56"/>
      <c r="AQ8" s="56">
        <v>6</v>
      </c>
      <c r="AR8" s="56"/>
      <c r="AS8" s="56">
        <v>7.1</v>
      </c>
      <c r="AT8" s="56">
        <v>7.8</v>
      </c>
      <c r="AU8" s="56">
        <v>9</v>
      </c>
      <c r="AV8" s="56"/>
      <c r="AW8" s="56">
        <v>8</v>
      </c>
      <c r="AX8" s="56">
        <v>8</v>
      </c>
      <c r="AY8" s="56"/>
      <c r="AZ8" s="56"/>
      <c r="BA8" s="56"/>
      <c r="BB8" s="56">
        <v>5.5</v>
      </c>
      <c r="BC8" s="56">
        <v>7</v>
      </c>
    </row>
    <row r="9" spans="1:55" ht="12.75">
      <c r="A9" s="3" t="s">
        <v>9</v>
      </c>
      <c r="B9" s="20">
        <f t="shared" si="0"/>
        <v>123.39999999999999</v>
      </c>
      <c r="C9" s="7">
        <f t="shared" si="1"/>
        <v>0.22448979591836735</v>
      </c>
      <c r="D9" s="33">
        <f t="shared" si="2"/>
        <v>49</v>
      </c>
      <c r="E9" s="16">
        <f t="shared" si="3"/>
        <v>11</v>
      </c>
      <c r="F9" s="26">
        <f t="shared" si="4"/>
        <v>11.218181818181817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>
        <v>12.1</v>
      </c>
      <c r="T9" s="56">
        <v>11</v>
      </c>
      <c r="U9" s="56"/>
      <c r="V9" s="56"/>
      <c r="W9" s="56"/>
      <c r="X9" s="56"/>
      <c r="Y9" s="56">
        <v>10.5</v>
      </c>
      <c r="Z9" s="56"/>
      <c r="AA9" s="56">
        <v>11.5</v>
      </c>
      <c r="AB9" s="56"/>
      <c r="AC9" s="56"/>
      <c r="AD9" s="56">
        <v>9.5</v>
      </c>
      <c r="AE9" s="56"/>
      <c r="AF9" s="56"/>
      <c r="AG9" s="56"/>
      <c r="AH9" s="56"/>
      <c r="AI9" s="56"/>
      <c r="AJ9" s="56"/>
      <c r="AK9" s="56"/>
      <c r="AL9" s="56">
        <v>10</v>
      </c>
      <c r="AM9" s="56"/>
      <c r="AN9" s="56"/>
      <c r="AO9" s="56">
        <v>11</v>
      </c>
      <c r="AP9" s="56">
        <v>11.7</v>
      </c>
      <c r="AQ9" s="56"/>
      <c r="AR9" s="56"/>
      <c r="AS9" s="56"/>
      <c r="AT9" s="56"/>
      <c r="AU9" s="56"/>
      <c r="AV9" s="56">
        <v>12</v>
      </c>
      <c r="AW9" s="56"/>
      <c r="AX9" s="56"/>
      <c r="AY9" s="56">
        <v>12</v>
      </c>
      <c r="AZ9" s="56"/>
      <c r="BA9" s="56"/>
      <c r="BB9" s="56">
        <v>12.1</v>
      </c>
      <c r="BC9" s="56"/>
    </row>
    <row r="10" spans="1:55" ht="12.75">
      <c r="A10" s="3" t="s">
        <v>2</v>
      </c>
      <c r="B10" s="20">
        <f t="shared" si="0"/>
        <v>111.99999999999999</v>
      </c>
      <c r="C10" s="7">
        <f t="shared" si="1"/>
        <v>0.2653061224489796</v>
      </c>
      <c r="D10" s="33">
        <f t="shared" si="2"/>
        <v>49</v>
      </c>
      <c r="E10" s="16">
        <f t="shared" si="3"/>
        <v>13</v>
      </c>
      <c r="F10" s="26">
        <f t="shared" si="4"/>
        <v>8.615384615384615</v>
      </c>
      <c r="G10" s="56"/>
      <c r="H10" s="56"/>
      <c r="I10" s="56"/>
      <c r="J10" s="56">
        <v>9</v>
      </c>
      <c r="K10" s="56"/>
      <c r="L10" s="56">
        <v>8</v>
      </c>
      <c r="M10" s="56">
        <v>8</v>
      </c>
      <c r="N10" s="56">
        <v>8.5</v>
      </c>
      <c r="O10" s="56">
        <v>8.8</v>
      </c>
      <c r="P10" s="56">
        <v>8</v>
      </c>
      <c r="Q10" s="56">
        <v>8</v>
      </c>
      <c r="R10" s="56"/>
      <c r="S10" s="56">
        <v>8</v>
      </c>
      <c r="T10" s="56">
        <v>8</v>
      </c>
      <c r="U10" s="56">
        <v>8</v>
      </c>
      <c r="V10" s="56">
        <v>12.1</v>
      </c>
      <c r="W10" s="56">
        <v>12.1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 t="s">
        <v>57</v>
      </c>
      <c r="AO10" s="56"/>
      <c r="AP10" s="56" t="s">
        <v>57</v>
      </c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>
        <v>5.5</v>
      </c>
    </row>
    <row r="11" spans="1:55" ht="12.75">
      <c r="A11" s="3" t="s">
        <v>6</v>
      </c>
      <c r="B11" s="20">
        <f t="shared" si="0"/>
        <v>75.6</v>
      </c>
      <c r="C11" s="7">
        <f t="shared" si="1"/>
        <v>0.14285714285714285</v>
      </c>
      <c r="D11" s="33">
        <f t="shared" si="2"/>
        <v>49</v>
      </c>
      <c r="E11" s="16">
        <f t="shared" si="3"/>
        <v>7</v>
      </c>
      <c r="F11" s="26">
        <f t="shared" si="4"/>
        <v>10.799999999999999</v>
      </c>
      <c r="G11" s="56"/>
      <c r="H11" s="56"/>
      <c r="I11" s="56"/>
      <c r="J11" s="56">
        <v>10.5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>
        <v>10.5</v>
      </c>
      <c r="AB11" s="56"/>
      <c r="AC11" s="56"/>
      <c r="AD11" s="56"/>
      <c r="AE11" s="56"/>
      <c r="AF11" s="56"/>
      <c r="AG11" s="56"/>
      <c r="AH11" s="56">
        <v>8</v>
      </c>
      <c r="AI11" s="56">
        <v>10.5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>
        <v>12</v>
      </c>
      <c r="AZ11" s="56">
        <v>12</v>
      </c>
      <c r="BA11" s="56"/>
      <c r="BB11" s="56">
        <v>12.1</v>
      </c>
      <c r="BC11" s="56"/>
    </row>
    <row r="12" spans="1:55" ht="12.75">
      <c r="A12" s="3" t="s">
        <v>62</v>
      </c>
      <c r="B12" s="20">
        <f t="shared" si="0"/>
        <v>9.5</v>
      </c>
      <c r="C12" s="7">
        <f t="shared" si="1"/>
        <v>0.04081632653061224</v>
      </c>
      <c r="D12" s="33">
        <f t="shared" si="2"/>
        <v>49</v>
      </c>
      <c r="E12" s="16">
        <f t="shared" si="3"/>
        <v>2</v>
      </c>
      <c r="F12" s="26">
        <f t="shared" si="4"/>
        <v>4.75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>
        <v>9.5</v>
      </c>
      <c r="AU12" s="56"/>
      <c r="AV12" s="56"/>
      <c r="AW12" s="56"/>
      <c r="AX12" s="56"/>
      <c r="AY12" s="56"/>
      <c r="AZ12" s="56"/>
      <c r="BA12" s="56"/>
      <c r="BB12" s="56"/>
      <c r="BC12" s="56">
        <v>0</v>
      </c>
    </row>
    <row r="13" spans="1:55" ht="12.75">
      <c r="A13" s="3" t="s">
        <v>7</v>
      </c>
      <c r="B13" s="20">
        <f t="shared" si="0"/>
        <v>2.5</v>
      </c>
      <c r="C13" s="7">
        <f t="shared" si="1"/>
        <v>0.02040816326530612</v>
      </c>
      <c r="D13" s="33">
        <f t="shared" si="2"/>
        <v>49</v>
      </c>
      <c r="E13" s="16">
        <f t="shared" si="3"/>
        <v>1</v>
      </c>
      <c r="F13" s="26">
        <f t="shared" si="4"/>
        <v>2.5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>
        <v>2.5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55" s="27" customFormat="1" ht="12.75">
      <c r="A14" s="29" t="s">
        <v>25</v>
      </c>
      <c r="B14" s="29" t="s">
        <v>25</v>
      </c>
      <c r="C14" s="29" t="s">
        <v>25</v>
      </c>
      <c r="D14" s="29" t="s">
        <v>25</v>
      </c>
      <c r="E14" s="29" t="s">
        <v>25</v>
      </c>
      <c r="F14" s="29" t="s">
        <v>25</v>
      </c>
      <c r="G14" s="57">
        <f aca="true" t="shared" si="5" ref="G14:AL14">COUNT(G4:G13)</f>
        <v>3</v>
      </c>
      <c r="H14" s="57">
        <f t="shared" si="5"/>
        <v>4</v>
      </c>
      <c r="I14" s="57">
        <f t="shared" si="5"/>
        <v>4</v>
      </c>
      <c r="J14" s="57">
        <f t="shared" si="5"/>
        <v>6</v>
      </c>
      <c r="K14" s="57">
        <f t="shared" si="5"/>
        <v>3</v>
      </c>
      <c r="L14" s="57">
        <f t="shared" si="5"/>
        <v>5</v>
      </c>
      <c r="M14" s="57">
        <f t="shared" si="5"/>
        <v>6</v>
      </c>
      <c r="N14" s="57">
        <f t="shared" si="5"/>
        <v>6</v>
      </c>
      <c r="O14" s="57">
        <f t="shared" si="5"/>
        <v>5</v>
      </c>
      <c r="P14" s="57">
        <f t="shared" si="5"/>
        <v>6</v>
      </c>
      <c r="Q14" s="57">
        <f t="shared" si="5"/>
        <v>4</v>
      </c>
      <c r="R14" s="57">
        <f t="shared" si="5"/>
        <v>1</v>
      </c>
      <c r="S14" s="57">
        <f t="shared" si="5"/>
        <v>5</v>
      </c>
      <c r="T14" s="57">
        <f t="shared" si="5"/>
        <v>5</v>
      </c>
      <c r="U14" s="57">
        <f t="shared" si="5"/>
        <v>3</v>
      </c>
      <c r="V14" s="57">
        <f t="shared" si="5"/>
        <v>3</v>
      </c>
      <c r="W14" s="57">
        <f t="shared" si="5"/>
        <v>5</v>
      </c>
      <c r="X14" s="57">
        <f t="shared" si="5"/>
        <v>2</v>
      </c>
      <c r="Y14" s="57">
        <f t="shared" si="5"/>
        <v>5</v>
      </c>
      <c r="Z14" s="57">
        <f t="shared" si="5"/>
        <v>4</v>
      </c>
      <c r="AA14" s="57">
        <f t="shared" si="5"/>
        <v>7</v>
      </c>
      <c r="AB14" s="57">
        <f t="shared" si="5"/>
        <v>3</v>
      </c>
      <c r="AC14" s="57">
        <f t="shared" si="5"/>
        <v>3</v>
      </c>
      <c r="AD14" s="57">
        <f t="shared" si="5"/>
        <v>3</v>
      </c>
      <c r="AE14" s="57">
        <f t="shared" si="5"/>
        <v>5</v>
      </c>
      <c r="AF14" s="57">
        <f t="shared" si="5"/>
        <v>3</v>
      </c>
      <c r="AG14" s="57">
        <f t="shared" si="5"/>
        <v>5</v>
      </c>
      <c r="AH14" s="57">
        <f t="shared" si="5"/>
        <v>3</v>
      </c>
      <c r="AI14" s="57">
        <f t="shared" si="5"/>
        <v>5</v>
      </c>
      <c r="AJ14" s="57">
        <f t="shared" si="5"/>
        <v>2</v>
      </c>
      <c r="AK14" s="57">
        <f t="shared" si="5"/>
        <v>1</v>
      </c>
      <c r="AL14" s="57">
        <f t="shared" si="5"/>
        <v>2</v>
      </c>
      <c r="AM14" s="57">
        <f aca="true" t="shared" si="6" ref="AM14:BC14">COUNT(AM4:AM13)</f>
        <v>3</v>
      </c>
      <c r="AN14" s="57">
        <f t="shared" si="6"/>
        <v>4</v>
      </c>
      <c r="AO14" s="57">
        <f t="shared" si="6"/>
        <v>5</v>
      </c>
      <c r="AP14" s="57">
        <f t="shared" si="6"/>
        <v>5</v>
      </c>
      <c r="AQ14" s="57">
        <f t="shared" si="6"/>
        <v>4</v>
      </c>
      <c r="AR14" s="57">
        <f t="shared" si="6"/>
        <v>2</v>
      </c>
      <c r="AS14" s="57">
        <f t="shared" si="6"/>
        <v>4</v>
      </c>
      <c r="AT14" s="57">
        <f t="shared" si="6"/>
        <v>6</v>
      </c>
      <c r="AU14" s="57">
        <f t="shared" si="6"/>
        <v>5</v>
      </c>
      <c r="AV14" s="57">
        <f t="shared" si="6"/>
        <v>5</v>
      </c>
      <c r="AW14" s="57">
        <f t="shared" si="6"/>
        <v>5</v>
      </c>
      <c r="AX14" s="57">
        <f t="shared" si="6"/>
        <v>5</v>
      </c>
      <c r="AY14" s="57">
        <f t="shared" si="6"/>
        <v>5</v>
      </c>
      <c r="AZ14" s="57">
        <f t="shared" si="6"/>
        <v>5</v>
      </c>
      <c r="BA14" s="57">
        <f t="shared" si="6"/>
        <v>2</v>
      </c>
      <c r="BB14" s="57">
        <f t="shared" si="6"/>
        <v>7</v>
      </c>
      <c r="BC14" s="57">
        <f t="shared" si="6"/>
        <v>7</v>
      </c>
    </row>
    <row r="15" spans="1:55" ht="12.75">
      <c r="A15" s="28">
        <f>E17/COUNT(G15:BA15)</f>
        <v>4.085106382978723</v>
      </c>
      <c r="B15" s="48">
        <f>AVERAGE(B4:B13)</f>
        <v>199.85999999999999</v>
      </c>
      <c r="C15" s="49">
        <f>AVERAGE(C4:C13)</f>
        <v>0.420408163265306</v>
      </c>
      <c r="D15" s="48">
        <f>AVERAGE(D4:D12)</f>
        <v>49</v>
      </c>
      <c r="E15" s="48">
        <f>AVERAGE(E4:E13)</f>
        <v>20.6</v>
      </c>
      <c r="F15" s="48">
        <f>AVERAGE(F4:F13)</f>
        <v>8.595240519714203</v>
      </c>
      <c r="G15" s="58">
        <f aca="true" t="shared" si="7" ref="G15:AX15">IF(G14=0,"",G14)</f>
        <v>3</v>
      </c>
      <c r="H15" s="58">
        <f t="shared" si="7"/>
        <v>4</v>
      </c>
      <c r="I15" s="58">
        <f t="shared" si="7"/>
        <v>4</v>
      </c>
      <c r="J15" s="58">
        <f t="shared" si="7"/>
        <v>6</v>
      </c>
      <c r="K15" s="58">
        <f t="shared" si="7"/>
        <v>3</v>
      </c>
      <c r="L15" s="58">
        <f t="shared" si="7"/>
        <v>5</v>
      </c>
      <c r="M15" s="58">
        <f t="shared" si="7"/>
        <v>6</v>
      </c>
      <c r="N15" s="58">
        <f t="shared" si="7"/>
        <v>6</v>
      </c>
      <c r="O15" s="58">
        <f t="shared" si="7"/>
        <v>5</v>
      </c>
      <c r="P15" s="58">
        <f t="shared" si="7"/>
        <v>6</v>
      </c>
      <c r="Q15" s="58">
        <f t="shared" si="7"/>
        <v>4</v>
      </c>
      <c r="R15" s="58">
        <f t="shared" si="7"/>
        <v>1</v>
      </c>
      <c r="S15" s="58">
        <f t="shared" si="7"/>
        <v>5</v>
      </c>
      <c r="T15" s="58">
        <f t="shared" si="7"/>
        <v>5</v>
      </c>
      <c r="U15" s="58">
        <f t="shared" si="7"/>
        <v>3</v>
      </c>
      <c r="V15" s="58">
        <f t="shared" si="7"/>
        <v>3</v>
      </c>
      <c r="W15" s="58">
        <f t="shared" si="7"/>
        <v>5</v>
      </c>
      <c r="X15" s="58">
        <f t="shared" si="7"/>
        <v>2</v>
      </c>
      <c r="Y15" s="58">
        <f t="shared" si="7"/>
        <v>5</v>
      </c>
      <c r="Z15" s="58">
        <f t="shared" si="7"/>
        <v>4</v>
      </c>
      <c r="AA15" s="58">
        <f t="shared" si="7"/>
        <v>7</v>
      </c>
      <c r="AB15" s="58">
        <f t="shared" si="7"/>
        <v>3</v>
      </c>
      <c r="AC15" s="58">
        <f t="shared" si="7"/>
        <v>3</v>
      </c>
      <c r="AD15" s="58">
        <f t="shared" si="7"/>
        <v>3</v>
      </c>
      <c r="AE15" s="58">
        <f t="shared" si="7"/>
        <v>5</v>
      </c>
      <c r="AF15" s="58">
        <f t="shared" si="7"/>
        <v>3</v>
      </c>
      <c r="AG15" s="58">
        <f t="shared" si="7"/>
        <v>5</v>
      </c>
      <c r="AH15" s="58">
        <f t="shared" si="7"/>
        <v>3</v>
      </c>
      <c r="AI15" s="58">
        <f t="shared" si="7"/>
        <v>5</v>
      </c>
      <c r="AJ15" s="58">
        <f t="shared" si="7"/>
        <v>2</v>
      </c>
      <c r="AK15" s="58">
        <f t="shared" si="7"/>
        <v>1</v>
      </c>
      <c r="AL15" s="58">
        <f t="shared" si="7"/>
        <v>2</v>
      </c>
      <c r="AM15" s="58">
        <f t="shared" si="7"/>
        <v>3</v>
      </c>
      <c r="AN15" s="58">
        <f t="shared" si="7"/>
        <v>4</v>
      </c>
      <c r="AO15" s="58">
        <f t="shared" si="7"/>
        <v>5</v>
      </c>
      <c r="AP15" s="58">
        <f t="shared" si="7"/>
        <v>5</v>
      </c>
      <c r="AQ15" s="58">
        <f t="shared" si="7"/>
        <v>4</v>
      </c>
      <c r="AR15" s="58">
        <f t="shared" si="7"/>
        <v>2</v>
      </c>
      <c r="AS15" s="58">
        <f t="shared" si="7"/>
        <v>4</v>
      </c>
      <c r="AT15" s="58">
        <f t="shared" si="7"/>
        <v>6</v>
      </c>
      <c r="AU15" s="58">
        <f t="shared" si="7"/>
        <v>5</v>
      </c>
      <c r="AV15" s="58">
        <f t="shared" si="7"/>
        <v>5</v>
      </c>
      <c r="AW15" s="58">
        <f t="shared" si="7"/>
        <v>5</v>
      </c>
      <c r="AX15" s="58">
        <f t="shared" si="7"/>
        <v>5</v>
      </c>
      <c r="AY15" s="58">
        <f>IF(AY14=0,"",AY14)</f>
        <v>5</v>
      </c>
      <c r="AZ15" s="58">
        <f>IF(AZ14=0,"",AZ14)</f>
        <v>5</v>
      </c>
      <c r="BA15" s="58">
        <f>IF(BA14=0,"",BA14)</f>
        <v>2</v>
      </c>
      <c r="BB15" s="58">
        <f>IF(BB14=0,"",BB14)</f>
        <v>7</v>
      </c>
      <c r="BC15" s="58">
        <f>IF(BC14=0,"",BC14)</f>
        <v>7</v>
      </c>
    </row>
    <row r="16" spans="7:55" ht="12.75" hidden="1">
      <c r="G16" s="58"/>
      <c r="H16" s="58"/>
      <c r="I16" s="58"/>
      <c r="J16" s="58"/>
      <c r="K16" s="58"/>
      <c r="L16" s="58"/>
      <c r="M16" s="58"/>
      <c r="N16" s="56">
        <v>7.12295081967213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5:55" ht="12.75" hidden="1">
      <c r="E17" s="27">
        <f>SUM(G14:BA14)</f>
        <v>192</v>
      </c>
      <c r="G17" s="58"/>
      <c r="H17" s="58"/>
      <c r="I17" s="58"/>
      <c r="J17" s="58"/>
      <c r="K17" s="58"/>
      <c r="L17" s="58"/>
      <c r="M17" s="58"/>
      <c r="N17" s="56">
        <v>6.36885245901639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5:55" ht="12.75" hidden="1">
      <c r="E18" s="47">
        <f>SUM(E4:E13)</f>
        <v>206</v>
      </c>
      <c r="G18" s="58"/>
      <c r="H18" s="58"/>
      <c r="I18" s="58"/>
      <c r="J18" s="58"/>
      <c r="K18" s="58"/>
      <c r="L18" s="58"/>
      <c r="M18" s="58"/>
      <c r="N18" s="56">
        <v>5.61475409836065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7:55" ht="12.75" hidden="1">
      <c r="G19" s="58"/>
      <c r="H19" s="58"/>
      <c r="I19" s="58"/>
      <c r="J19" s="58"/>
      <c r="K19" s="58"/>
      <c r="L19" s="58"/>
      <c r="M19" s="58"/>
      <c r="N19" s="56">
        <v>4.86065573770492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7:55" ht="12.75">
      <c r="G20" s="59">
        <f aca="true" t="shared" si="8" ref="G20:AL20">SUM(G4:G13)</f>
        <v>16.5</v>
      </c>
      <c r="H20" s="59">
        <f t="shared" si="8"/>
        <v>40.2</v>
      </c>
      <c r="I20" s="59">
        <f t="shared" si="8"/>
        <v>42.6</v>
      </c>
      <c r="J20" s="59">
        <f t="shared" si="8"/>
        <v>63</v>
      </c>
      <c r="K20" s="59">
        <f t="shared" si="8"/>
        <v>29.1</v>
      </c>
      <c r="L20" s="59">
        <f t="shared" si="8"/>
        <v>40.2</v>
      </c>
      <c r="M20" s="59">
        <f t="shared" si="8"/>
        <v>60</v>
      </c>
      <c r="N20" s="59">
        <f t="shared" si="8"/>
        <v>54.7</v>
      </c>
      <c r="O20" s="59">
        <f t="shared" si="8"/>
        <v>49.8</v>
      </c>
      <c r="P20" s="59">
        <f t="shared" si="8"/>
        <v>55</v>
      </c>
      <c r="Q20" s="59">
        <f t="shared" si="8"/>
        <v>40</v>
      </c>
      <c r="R20" s="59">
        <f t="shared" si="8"/>
        <v>14.3</v>
      </c>
      <c r="S20" s="59">
        <f t="shared" si="8"/>
        <v>44.3</v>
      </c>
      <c r="T20" s="59">
        <f t="shared" si="8"/>
        <v>51.2</v>
      </c>
      <c r="U20" s="59">
        <f t="shared" si="8"/>
        <v>32.2</v>
      </c>
      <c r="V20" s="59">
        <f t="shared" si="8"/>
        <v>36.3</v>
      </c>
      <c r="W20" s="59">
        <f t="shared" si="8"/>
        <v>38.6</v>
      </c>
      <c r="X20" s="59">
        <f t="shared" si="8"/>
        <v>26</v>
      </c>
      <c r="Y20" s="59">
        <f t="shared" si="8"/>
        <v>41.7</v>
      </c>
      <c r="Z20" s="59">
        <f t="shared" si="8"/>
        <v>39.2</v>
      </c>
      <c r="AA20" s="59">
        <f t="shared" si="8"/>
        <v>68.6</v>
      </c>
      <c r="AB20" s="59">
        <f t="shared" si="8"/>
        <v>22</v>
      </c>
      <c r="AC20" s="59">
        <f t="shared" si="8"/>
        <v>28</v>
      </c>
      <c r="AD20" s="59">
        <f t="shared" si="8"/>
        <v>28.3</v>
      </c>
      <c r="AE20" s="59">
        <f t="shared" si="8"/>
        <v>52</v>
      </c>
      <c r="AF20" s="59">
        <f t="shared" si="8"/>
        <v>33</v>
      </c>
      <c r="AG20" s="59">
        <f t="shared" si="8"/>
        <v>46</v>
      </c>
      <c r="AH20" s="59">
        <f t="shared" si="8"/>
        <v>27</v>
      </c>
      <c r="AI20" s="59">
        <f t="shared" si="8"/>
        <v>55.5</v>
      </c>
      <c r="AJ20" s="59">
        <f t="shared" si="8"/>
        <v>22</v>
      </c>
      <c r="AK20" s="59">
        <f t="shared" si="8"/>
        <v>12.1</v>
      </c>
      <c r="AL20" s="59">
        <f t="shared" si="8"/>
        <v>20</v>
      </c>
      <c r="AM20" s="59">
        <f aca="true" t="shared" si="9" ref="AM20:BC20">SUM(AM4:AM13)</f>
        <v>39.3</v>
      </c>
      <c r="AN20" s="59">
        <f t="shared" si="9"/>
        <v>46</v>
      </c>
      <c r="AO20" s="59">
        <f t="shared" si="9"/>
        <v>48.3</v>
      </c>
      <c r="AP20" s="59">
        <f t="shared" si="9"/>
        <v>59.400000000000006</v>
      </c>
      <c r="AQ20" s="59">
        <f t="shared" si="9"/>
        <v>40</v>
      </c>
      <c r="AR20" s="59">
        <f t="shared" si="9"/>
        <v>12.3</v>
      </c>
      <c r="AS20" s="59">
        <f t="shared" si="9"/>
        <v>32.8</v>
      </c>
      <c r="AT20" s="59">
        <f t="shared" si="9"/>
        <v>53.3</v>
      </c>
      <c r="AU20" s="59">
        <f t="shared" si="9"/>
        <v>45</v>
      </c>
      <c r="AV20" s="59">
        <f t="shared" si="9"/>
        <v>52.5</v>
      </c>
      <c r="AW20" s="59">
        <f t="shared" si="9"/>
        <v>44</v>
      </c>
      <c r="AX20" s="59">
        <f t="shared" si="9"/>
        <v>44.6</v>
      </c>
      <c r="AY20" s="59">
        <f t="shared" si="9"/>
        <v>54.8</v>
      </c>
      <c r="AZ20" s="59">
        <f t="shared" si="9"/>
        <v>53.5</v>
      </c>
      <c r="BA20" s="59">
        <f t="shared" si="9"/>
        <v>19.2</v>
      </c>
      <c r="BB20" s="59">
        <f t="shared" si="9"/>
        <v>73.2</v>
      </c>
      <c r="BC20" s="59">
        <f t="shared" si="9"/>
        <v>51</v>
      </c>
    </row>
    <row r="21" spans="7:55" ht="12.75">
      <c r="G21" s="59">
        <f>G20</f>
        <v>16.5</v>
      </c>
      <c r="H21" s="59">
        <f aca="true" t="shared" si="10" ref="H21:AX21">H20+G21</f>
        <v>56.7</v>
      </c>
      <c r="I21" s="59">
        <f t="shared" si="10"/>
        <v>99.30000000000001</v>
      </c>
      <c r="J21" s="59">
        <f t="shared" si="10"/>
        <v>162.3</v>
      </c>
      <c r="K21" s="59">
        <f t="shared" si="10"/>
        <v>191.4</v>
      </c>
      <c r="L21" s="59">
        <f t="shared" si="10"/>
        <v>231.60000000000002</v>
      </c>
      <c r="M21" s="59">
        <f t="shared" si="10"/>
        <v>291.6</v>
      </c>
      <c r="N21" s="59">
        <f t="shared" si="10"/>
        <v>346.3</v>
      </c>
      <c r="O21" s="59">
        <f t="shared" si="10"/>
        <v>396.1</v>
      </c>
      <c r="P21" s="59">
        <f t="shared" si="10"/>
        <v>451.1</v>
      </c>
      <c r="Q21" s="59">
        <f t="shared" si="10"/>
        <v>491.1</v>
      </c>
      <c r="R21" s="59">
        <f t="shared" si="10"/>
        <v>505.40000000000003</v>
      </c>
      <c r="S21" s="59">
        <f t="shared" si="10"/>
        <v>549.7</v>
      </c>
      <c r="T21" s="59">
        <f t="shared" si="10"/>
        <v>600.9000000000001</v>
      </c>
      <c r="U21" s="59">
        <f t="shared" si="10"/>
        <v>633.1000000000001</v>
      </c>
      <c r="V21" s="59">
        <f t="shared" si="10"/>
        <v>669.4000000000001</v>
      </c>
      <c r="W21" s="59">
        <f t="shared" si="10"/>
        <v>708.0000000000001</v>
      </c>
      <c r="X21" s="59">
        <f t="shared" si="10"/>
        <v>734.0000000000001</v>
      </c>
      <c r="Y21" s="59">
        <f t="shared" si="10"/>
        <v>775.7000000000002</v>
      </c>
      <c r="Z21" s="59">
        <f t="shared" si="10"/>
        <v>814.9000000000002</v>
      </c>
      <c r="AA21" s="59">
        <f t="shared" si="10"/>
        <v>883.5000000000002</v>
      </c>
      <c r="AB21" s="59">
        <f t="shared" si="10"/>
        <v>905.5000000000002</v>
      </c>
      <c r="AC21" s="59">
        <f t="shared" si="10"/>
        <v>933.5000000000002</v>
      </c>
      <c r="AD21" s="59">
        <f t="shared" si="10"/>
        <v>961.8000000000002</v>
      </c>
      <c r="AE21" s="59">
        <f t="shared" si="10"/>
        <v>1013.8000000000002</v>
      </c>
      <c r="AF21" s="59">
        <f t="shared" si="10"/>
        <v>1046.8000000000002</v>
      </c>
      <c r="AG21" s="59">
        <f t="shared" si="10"/>
        <v>1092.8000000000002</v>
      </c>
      <c r="AH21" s="59">
        <f t="shared" si="10"/>
        <v>1119.8000000000002</v>
      </c>
      <c r="AI21" s="59">
        <f t="shared" si="10"/>
        <v>1175.3000000000002</v>
      </c>
      <c r="AJ21" s="59">
        <f t="shared" si="10"/>
        <v>1197.3000000000002</v>
      </c>
      <c r="AK21" s="59">
        <f t="shared" si="10"/>
        <v>1209.4</v>
      </c>
      <c r="AL21" s="59">
        <f t="shared" si="10"/>
        <v>1229.4</v>
      </c>
      <c r="AM21" s="59">
        <f t="shared" si="10"/>
        <v>1268.7</v>
      </c>
      <c r="AN21" s="59">
        <f t="shared" si="10"/>
        <v>1314.7</v>
      </c>
      <c r="AO21" s="59">
        <f t="shared" si="10"/>
        <v>1363</v>
      </c>
      <c r="AP21" s="59">
        <f t="shared" si="10"/>
        <v>1422.4</v>
      </c>
      <c r="AQ21" s="59">
        <f t="shared" si="10"/>
        <v>1462.4</v>
      </c>
      <c r="AR21" s="59">
        <f t="shared" si="10"/>
        <v>1474.7</v>
      </c>
      <c r="AS21" s="59">
        <f t="shared" si="10"/>
        <v>1507.5</v>
      </c>
      <c r="AT21" s="59">
        <f t="shared" si="10"/>
        <v>1560.8</v>
      </c>
      <c r="AU21" s="59">
        <f t="shared" si="10"/>
        <v>1605.8</v>
      </c>
      <c r="AV21" s="59">
        <f t="shared" si="10"/>
        <v>1658.3</v>
      </c>
      <c r="AW21" s="59">
        <f t="shared" si="10"/>
        <v>1702.3</v>
      </c>
      <c r="AX21" s="59">
        <f t="shared" si="10"/>
        <v>1746.8999999999999</v>
      </c>
      <c r="AY21" s="59">
        <f>AY20+AX21</f>
        <v>1801.6999999999998</v>
      </c>
      <c r="AZ21" s="59">
        <f>AZ20+AY21</f>
        <v>1855.1999999999998</v>
      </c>
      <c r="BA21" s="59">
        <f>BA20+AZ21</f>
        <v>1874.3999999999999</v>
      </c>
      <c r="BB21" s="59">
        <f>BB20+BA21</f>
        <v>1947.6</v>
      </c>
      <c r="BC21" s="59">
        <f>BC20+BB21</f>
        <v>1998.6</v>
      </c>
    </row>
  </sheetData>
  <sheetProtection/>
  <mergeCells count="1">
    <mergeCell ref="G2:BC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BA2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6" sqref="B26"/>
    </sheetView>
  </sheetViews>
  <sheetFormatPr defaultColWidth="11.421875" defaultRowHeight="12.75"/>
  <cols>
    <col min="1" max="1" width="19.00390625" style="0" bestFit="1" customWidth="1"/>
    <col min="2" max="2" width="5.7109375" style="0" customWidth="1"/>
    <col min="3" max="3" width="6.28125" style="0" bestFit="1" customWidth="1"/>
    <col min="4" max="4" width="3.7109375" style="0" hidden="1" customWidth="1"/>
    <col min="5" max="5" width="5.140625" style="0" customWidth="1"/>
    <col min="6" max="6" width="8.57421875" style="0" customWidth="1"/>
    <col min="7" max="18" width="3.8515625" style="0" customWidth="1"/>
    <col min="19" max="53" width="4.7109375" style="0" customWidth="1"/>
    <col min="54" max="56" width="9.140625" style="0" customWidth="1"/>
  </cols>
  <sheetData>
    <row r="1" spans="2:53" ht="12.75">
      <c r="B1" s="23" t="s">
        <v>21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48</v>
      </c>
    </row>
    <row r="2" spans="2:53" ht="12.75">
      <c r="B2" s="11" t="s">
        <v>19</v>
      </c>
      <c r="G2" s="73" t="s">
        <v>54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2"/>
    </row>
    <row r="3" spans="1:53" s="5" customFormat="1" ht="67.5">
      <c r="A3" s="29">
        <f>COUNTA(A4:A13)</f>
        <v>10</v>
      </c>
      <c r="B3" s="22" t="s">
        <v>55</v>
      </c>
      <c r="C3" s="10" t="s">
        <v>17</v>
      </c>
      <c r="D3" s="14" t="s">
        <v>17</v>
      </c>
      <c r="E3" s="15" t="s">
        <v>17</v>
      </c>
      <c r="F3" s="24" t="s">
        <v>20</v>
      </c>
      <c r="G3" s="15">
        <v>42012</v>
      </c>
      <c r="H3" s="15">
        <v>42019</v>
      </c>
      <c r="I3" s="15">
        <v>42026</v>
      </c>
      <c r="J3" s="15">
        <v>42033</v>
      </c>
      <c r="K3" s="15">
        <v>42040</v>
      </c>
      <c r="L3" s="15">
        <v>42047</v>
      </c>
      <c r="M3" s="15">
        <v>42054</v>
      </c>
      <c r="N3" s="15">
        <v>42061</v>
      </c>
      <c r="O3" s="15">
        <v>42068</v>
      </c>
      <c r="P3" s="15">
        <v>42075</v>
      </c>
      <c r="Q3" s="15">
        <v>42082</v>
      </c>
      <c r="R3" s="15">
        <v>42089</v>
      </c>
      <c r="S3" s="15">
        <v>42096</v>
      </c>
      <c r="T3" s="15">
        <v>42103</v>
      </c>
      <c r="U3" s="15">
        <v>42110</v>
      </c>
      <c r="V3" s="15">
        <v>42117</v>
      </c>
      <c r="W3" s="15">
        <v>42124</v>
      </c>
      <c r="X3" s="15">
        <v>42131</v>
      </c>
      <c r="Y3" s="15">
        <v>42145</v>
      </c>
      <c r="Z3" s="15">
        <v>42152</v>
      </c>
      <c r="AA3" s="15">
        <v>42166</v>
      </c>
      <c r="AB3" s="15">
        <v>42173</v>
      </c>
      <c r="AC3" s="15">
        <v>42180</v>
      </c>
      <c r="AD3" s="15">
        <v>42194</v>
      </c>
      <c r="AE3" s="15">
        <v>42201</v>
      </c>
      <c r="AF3" s="15">
        <v>42208</v>
      </c>
      <c r="AG3" s="15">
        <v>42215</v>
      </c>
      <c r="AH3" s="15">
        <v>42222</v>
      </c>
      <c r="AI3" s="15">
        <v>42229</v>
      </c>
      <c r="AJ3" s="15">
        <v>42236</v>
      </c>
      <c r="AK3" s="15">
        <v>42243</v>
      </c>
      <c r="AL3" s="15">
        <v>42250</v>
      </c>
      <c r="AM3" s="15">
        <v>42257</v>
      </c>
      <c r="AN3" s="15">
        <v>42264</v>
      </c>
      <c r="AO3" s="15">
        <v>42271</v>
      </c>
      <c r="AP3" s="15">
        <v>42278</v>
      </c>
      <c r="AQ3" s="15">
        <v>42285</v>
      </c>
      <c r="AR3" s="15">
        <v>42292</v>
      </c>
      <c r="AS3" s="15">
        <v>42299</v>
      </c>
      <c r="AT3" s="15">
        <v>42306</v>
      </c>
      <c r="AU3" s="15">
        <v>42313</v>
      </c>
      <c r="AV3" s="15">
        <v>42320</v>
      </c>
      <c r="AW3" s="15">
        <v>42327</v>
      </c>
      <c r="AX3" s="15">
        <v>42334</v>
      </c>
      <c r="AY3" s="15">
        <v>42341</v>
      </c>
      <c r="AZ3" s="15">
        <v>42348</v>
      </c>
      <c r="BA3" s="15">
        <v>42355</v>
      </c>
    </row>
    <row r="4" spans="1:53" ht="12.75">
      <c r="A4" s="3" t="s">
        <v>1</v>
      </c>
      <c r="B4" s="20">
        <f aca="true" t="shared" si="0" ref="B4:B13">SUM(G4:BA4)</f>
        <v>444.5000000000001</v>
      </c>
      <c r="C4" s="9">
        <f aca="true" t="shared" si="1" ref="C4:C13">E4/D4</f>
        <v>0.8444444444444444</v>
      </c>
      <c r="D4" s="33">
        <f aca="true" t="shared" si="2" ref="D4:D13">COUNT($G$15:$BA$15)</f>
        <v>45</v>
      </c>
      <c r="E4" s="16">
        <f aca="true" t="shared" si="3" ref="E4:E13">COUNT(G4:BA4)</f>
        <v>38</v>
      </c>
      <c r="F4" s="26">
        <f aca="true" t="shared" si="4" ref="F4:F13">B4/COUNT(G4:BA4)</f>
        <v>11.697368421052635</v>
      </c>
      <c r="G4" s="56">
        <v>10.7</v>
      </c>
      <c r="H4" s="56">
        <v>10.6</v>
      </c>
      <c r="I4" s="56">
        <v>12.1</v>
      </c>
      <c r="J4" s="56">
        <v>12.1</v>
      </c>
      <c r="K4" s="56">
        <v>8.2</v>
      </c>
      <c r="L4" s="56">
        <v>16.1</v>
      </c>
      <c r="M4" s="56">
        <v>10.6</v>
      </c>
      <c r="N4" s="56">
        <v>12.1</v>
      </c>
      <c r="O4" s="56">
        <v>11.5</v>
      </c>
      <c r="P4" s="56">
        <v>12.1</v>
      </c>
      <c r="Q4" s="56">
        <v>12.1</v>
      </c>
      <c r="R4" s="56">
        <v>12.1</v>
      </c>
      <c r="S4" s="56">
        <v>10.6</v>
      </c>
      <c r="T4" s="56"/>
      <c r="U4" s="56">
        <v>15.5</v>
      </c>
      <c r="V4" s="56">
        <v>12.2</v>
      </c>
      <c r="W4" s="56">
        <v>12.2</v>
      </c>
      <c r="X4" s="56">
        <v>14.3</v>
      </c>
      <c r="Y4" s="56">
        <v>17.6</v>
      </c>
      <c r="Z4" s="56">
        <v>12.2</v>
      </c>
      <c r="AA4" s="56">
        <v>14.3</v>
      </c>
      <c r="AB4" s="56">
        <v>12.1</v>
      </c>
      <c r="AC4" s="56">
        <v>12.1</v>
      </c>
      <c r="AD4" s="56">
        <v>12.1</v>
      </c>
      <c r="AE4" s="56">
        <v>13.4</v>
      </c>
      <c r="AF4" s="56"/>
      <c r="AG4" s="56" t="s">
        <v>57</v>
      </c>
      <c r="AH4" s="56" t="s">
        <v>57</v>
      </c>
      <c r="AI4" s="56"/>
      <c r="AJ4" s="56"/>
      <c r="AK4" s="56">
        <v>12.1</v>
      </c>
      <c r="AL4" s="56">
        <v>11.2</v>
      </c>
      <c r="AM4" s="56">
        <v>12.1</v>
      </c>
      <c r="AN4" s="56">
        <v>12.1</v>
      </c>
      <c r="AO4" s="56">
        <v>12.1</v>
      </c>
      <c r="AP4" s="56">
        <v>0</v>
      </c>
      <c r="AQ4" s="56"/>
      <c r="AR4" s="56"/>
      <c r="AS4" s="56"/>
      <c r="AT4" s="56">
        <v>8</v>
      </c>
      <c r="AU4" s="56">
        <v>15.5</v>
      </c>
      <c r="AV4" s="56">
        <v>15.6</v>
      </c>
      <c r="AW4" s="56">
        <v>12.1</v>
      </c>
      <c r="AX4" s="56">
        <v>0</v>
      </c>
      <c r="AY4" s="56">
        <v>12.1</v>
      </c>
      <c r="AZ4" s="56">
        <v>11.4</v>
      </c>
      <c r="BA4" s="56">
        <v>11.3</v>
      </c>
    </row>
    <row r="5" spans="1:53" ht="12.75">
      <c r="A5" s="3" t="s">
        <v>8</v>
      </c>
      <c r="B5" s="20">
        <f t="shared" si="0"/>
        <v>349.5</v>
      </c>
      <c r="C5" s="7">
        <f t="shared" si="1"/>
        <v>0.7333333333333333</v>
      </c>
      <c r="D5" s="33">
        <f t="shared" si="2"/>
        <v>45</v>
      </c>
      <c r="E5" s="16">
        <f t="shared" si="3"/>
        <v>33</v>
      </c>
      <c r="F5" s="26">
        <f t="shared" si="4"/>
        <v>10.590909090909092</v>
      </c>
      <c r="G5" s="56"/>
      <c r="H5" s="56">
        <v>10.6</v>
      </c>
      <c r="I5" s="56">
        <v>12.1</v>
      </c>
      <c r="J5" s="56"/>
      <c r="K5" s="56">
        <v>8.2</v>
      </c>
      <c r="L5" s="56"/>
      <c r="M5" s="56">
        <v>8.2</v>
      </c>
      <c r="N5" s="56">
        <v>12.1</v>
      </c>
      <c r="O5" s="56">
        <v>0</v>
      </c>
      <c r="P5" s="56">
        <v>12.1</v>
      </c>
      <c r="Q5" s="56">
        <v>12.1</v>
      </c>
      <c r="R5" s="56"/>
      <c r="S5" s="56"/>
      <c r="T5" s="56">
        <v>12.1</v>
      </c>
      <c r="U5" s="56">
        <v>12.1</v>
      </c>
      <c r="V5" s="56">
        <v>12.2</v>
      </c>
      <c r="W5" s="56">
        <v>12.2</v>
      </c>
      <c r="X5" s="56">
        <v>11.7</v>
      </c>
      <c r="Y5" s="56">
        <v>12.1</v>
      </c>
      <c r="Z5" s="56">
        <v>12.2</v>
      </c>
      <c r="AA5" s="56">
        <v>14.3</v>
      </c>
      <c r="AB5" s="56">
        <v>12.1</v>
      </c>
      <c r="AC5" s="56">
        <v>12.1</v>
      </c>
      <c r="AD5" s="56">
        <v>12.1</v>
      </c>
      <c r="AE5" s="56"/>
      <c r="AF5" s="56"/>
      <c r="AG5" s="56"/>
      <c r="AH5" s="56"/>
      <c r="AI5" s="56">
        <v>8</v>
      </c>
      <c r="AJ5" s="56">
        <v>12.1</v>
      </c>
      <c r="AK5" s="56">
        <v>12.1</v>
      </c>
      <c r="AL5" s="56"/>
      <c r="AM5" s="56">
        <v>12.1</v>
      </c>
      <c r="AN5" s="56">
        <v>12.1</v>
      </c>
      <c r="AO5" s="56"/>
      <c r="AP5" s="56">
        <v>8</v>
      </c>
      <c r="AQ5" s="56">
        <v>10.7</v>
      </c>
      <c r="AR5" s="56"/>
      <c r="AS5" s="56">
        <v>12.1</v>
      </c>
      <c r="AT5" s="56">
        <v>12.1</v>
      </c>
      <c r="AU5" s="56">
        <v>12.1</v>
      </c>
      <c r="AV5" s="56">
        <v>13.5</v>
      </c>
      <c r="AW5" s="56"/>
      <c r="AX5" s="56"/>
      <c r="AY5" s="56">
        <v>0</v>
      </c>
      <c r="AZ5" s="56">
        <v>8</v>
      </c>
      <c r="BA5" s="56">
        <v>6</v>
      </c>
    </row>
    <row r="6" spans="1:53" ht="12.75">
      <c r="A6" s="3" t="s">
        <v>0</v>
      </c>
      <c r="B6" s="20">
        <f t="shared" si="0"/>
        <v>339.3</v>
      </c>
      <c r="C6" s="7">
        <f t="shared" si="1"/>
        <v>0.7333333333333333</v>
      </c>
      <c r="D6" s="33">
        <f t="shared" si="2"/>
        <v>45</v>
      </c>
      <c r="E6" s="16">
        <f t="shared" si="3"/>
        <v>33</v>
      </c>
      <c r="F6" s="26">
        <f t="shared" si="4"/>
        <v>10.281818181818181</v>
      </c>
      <c r="G6" s="56">
        <v>10.7</v>
      </c>
      <c r="H6" s="56">
        <v>10.6</v>
      </c>
      <c r="I6" s="56">
        <v>12.1</v>
      </c>
      <c r="J6" s="56">
        <v>12.1</v>
      </c>
      <c r="K6" s="56">
        <v>8.2</v>
      </c>
      <c r="L6" s="56">
        <v>10.6</v>
      </c>
      <c r="M6" s="56">
        <v>8.2</v>
      </c>
      <c r="N6" s="56">
        <v>10.6</v>
      </c>
      <c r="O6" s="56"/>
      <c r="P6" s="56"/>
      <c r="Q6" s="56"/>
      <c r="R6" s="56">
        <v>10.6</v>
      </c>
      <c r="S6" s="56"/>
      <c r="T6" s="56">
        <v>12.1</v>
      </c>
      <c r="U6" s="56">
        <v>12.1</v>
      </c>
      <c r="V6" s="56">
        <v>10.6</v>
      </c>
      <c r="W6" s="56">
        <v>12.1</v>
      </c>
      <c r="X6" s="56">
        <v>14.3</v>
      </c>
      <c r="Y6" s="56">
        <v>12.1</v>
      </c>
      <c r="Z6" s="56">
        <v>12.1</v>
      </c>
      <c r="AA6" s="56">
        <v>8</v>
      </c>
      <c r="AB6" s="56"/>
      <c r="AC6" s="56">
        <v>12.1</v>
      </c>
      <c r="AD6" s="56">
        <v>12.1</v>
      </c>
      <c r="AE6" s="56" t="s">
        <v>57</v>
      </c>
      <c r="AF6" s="56">
        <v>8</v>
      </c>
      <c r="AG6" s="56"/>
      <c r="AH6" s="56"/>
      <c r="AI6" s="56">
        <v>8</v>
      </c>
      <c r="AJ6" s="56"/>
      <c r="AK6" s="56"/>
      <c r="AL6" s="56">
        <v>11.2</v>
      </c>
      <c r="AM6" s="56">
        <v>8</v>
      </c>
      <c r="AN6" s="56"/>
      <c r="AO6" s="56">
        <v>10</v>
      </c>
      <c r="AP6" s="56">
        <v>8</v>
      </c>
      <c r="AQ6" s="56"/>
      <c r="AR6" s="56"/>
      <c r="AS6" s="56">
        <v>12.1</v>
      </c>
      <c r="AT6" s="56">
        <v>12.1</v>
      </c>
      <c r="AU6" s="56">
        <v>12.1</v>
      </c>
      <c r="AV6" s="56">
        <v>12.5</v>
      </c>
      <c r="AW6" s="56">
        <v>10.5</v>
      </c>
      <c r="AX6" s="56">
        <v>2</v>
      </c>
      <c r="AY6" s="56" t="s">
        <v>57</v>
      </c>
      <c r="AZ6" s="56">
        <v>8</v>
      </c>
      <c r="BA6" s="56">
        <v>5.5</v>
      </c>
    </row>
    <row r="7" spans="1:53" ht="12.75">
      <c r="A7" s="3" t="s">
        <v>2</v>
      </c>
      <c r="B7" s="20">
        <f t="shared" si="0"/>
        <v>312.8</v>
      </c>
      <c r="C7" s="7">
        <f t="shared" si="1"/>
        <v>0.6222222222222222</v>
      </c>
      <c r="D7" s="33">
        <f t="shared" si="2"/>
        <v>45</v>
      </c>
      <c r="E7" s="16">
        <f t="shared" si="3"/>
        <v>28</v>
      </c>
      <c r="F7" s="26">
        <f t="shared" si="4"/>
        <v>11.171428571428573</v>
      </c>
      <c r="G7" s="56">
        <v>12.1</v>
      </c>
      <c r="H7" s="56">
        <v>12.1</v>
      </c>
      <c r="I7" s="56">
        <v>12.1</v>
      </c>
      <c r="J7" s="56">
        <v>12.1</v>
      </c>
      <c r="K7" s="56">
        <v>12.1</v>
      </c>
      <c r="L7" s="56"/>
      <c r="M7" s="56">
        <v>12.1</v>
      </c>
      <c r="N7" s="56"/>
      <c r="O7" s="56"/>
      <c r="P7" s="56">
        <v>0</v>
      </c>
      <c r="Q7" s="56">
        <v>8</v>
      </c>
      <c r="R7" s="56">
        <v>12.1</v>
      </c>
      <c r="S7" s="56">
        <v>12.1</v>
      </c>
      <c r="T7" s="56"/>
      <c r="U7" s="56">
        <v>12.1</v>
      </c>
      <c r="V7" s="56">
        <v>12.1</v>
      </c>
      <c r="W7" s="56">
        <v>12.1</v>
      </c>
      <c r="X7" s="56">
        <v>12.5</v>
      </c>
      <c r="Y7" s="56" t="s">
        <v>57</v>
      </c>
      <c r="Z7" s="56" t="s">
        <v>57</v>
      </c>
      <c r="AA7" s="56" t="s">
        <v>57</v>
      </c>
      <c r="AB7" s="56" t="s">
        <v>57</v>
      </c>
      <c r="AC7" s="56" t="s">
        <v>57</v>
      </c>
      <c r="AD7" s="56"/>
      <c r="AE7" s="56">
        <v>12</v>
      </c>
      <c r="AF7" s="56">
        <v>12.1</v>
      </c>
      <c r="AG7" s="56"/>
      <c r="AH7" s="56"/>
      <c r="AI7" s="56" t="s">
        <v>57</v>
      </c>
      <c r="AJ7" s="56">
        <v>12.1</v>
      </c>
      <c r="AK7" s="56">
        <v>12.1</v>
      </c>
      <c r="AL7" s="56">
        <v>12.1</v>
      </c>
      <c r="AM7" s="56">
        <v>12.1</v>
      </c>
      <c r="AN7" s="56">
        <v>12.1</v>
      </c>
      <c r="AO7" s="56">
        <v>12.1</v>
      </c>
      <c r="AP7" s="56">
        <v>12.1</v>
      </c>
      <c r="AQ7" s="56"/>
      <c r="AR7" s="56">
        <v>12.1</v>
      </c>
      <c r="AS7" s="56"/>
      <c r="AT7" s="56"/>
      <c r="AU7" s="56">
        <v>12.1</v>
      </c>
      <c r="AV7" s="56">
        <v>12.1</v>
      </c>
      <c r="AW7" s="56">
        <v>12.1</v>
      </c>
      <c r="AX7" s="56"/>
      <c r="AY7" s="56"/>
      <c r="AZ7" s="56"/>
      <c r="BA7" s="56">
        <v>2</v>
      </c>
    </row>
    <row r="8" spans="1:53" ht="12" customHeight="1">
      <c r="A8" s="3" t="s">
        <v>5</v>
      </c>
      <c r="B8" s="20">
        <f t="shared" si="0"/>
        <v>177.29999999999998</v>
      </c>
      <c r="C8" s="7">
        <f t="shared" si="1"/>
        <v>0.4</v>
      </c>
      <c r="D8" s="33">
        <f t="shared" si="2"/>
        <v>45</v>
      </c>
      <c r="E8" s="16">
        <f t="shared" si="3"/>
        <v>18</v>
      </c>
      <c r="F8" s="26">
        <f t="shared" si="4"/>
        <v>9.85</v>
      </c>
      <c r="G8" s="56">
        <v>10.7</v>
      </c>
      <c r="H8" s="56"/>
      <c r="I8" s="56"/>
      <c r="J8" s="56"/>
      <c r="K8" s="56">
        <v>8</v>
      </c>
      <c r="L8" s="56">
        <v>10.6</v>
      </c>
      <c r="M8" s="56">
        <v>10.6</v>
      </c>
      <c r="N8" s="56">
        <v>10.6</v>
      </c>
      <c r="O8" s="56">
        <v>11.5</v>
      </c>
      <c r="P8" s="56">
        <v>12.1</v>
      </c>
      <c r="Q8" s="56">
        <v>10.6</v>
      </c>
      <c r="R8" s="56">
        <v>10.6</v>
      </c>
      <c r="S8" s="56">
        <v>6</v>
      </c>
      <c r="T8" s="56" t="s">
        <v>57</v>
      </c>
      <c r="U8" s="56" t="s">
        <v>57</v>
      </c>
      <c r="V8" s="56"/>
      <c r="W8" s="56"/>
      <c r="X8" s="56" t="s">
        <v>57</v>
      </c>
      <c r="Y8" s="56" t="s">
        <v>57</v>
      </c>
      <c r="Z8" s="56" t="s">
        <v>57</v>
      </c>
      <c r="AA8" s="56" t="s">
        <v>57</v>
      </c>
      <c r="AB8" s="56" t="s">
        <v>57</v>
      </c>
      <c r="AC8" s="56" t="s">
        <v>57</v>
      </c>
      <c r="AD8" s="56" t="s">
        <v>57</v>
      </c>
      <c r="AE8" s="56" t="s">
        <v>57</v>
      </c>
      <c r="AF8" s="56" t="s">
        <v>57</v>
      </c>
      <c r="AG8" s="56" t="s">
        <v>57</v>
      </c>
      <c r="AH8" s="56" t="s">
        <v>57</v>
      </c>
      <c r="AI8" s="56" t="s">
        <v>57</v>
      </c>
      <c r="AJ8" s="56"/>
      <c r="AK8" s="56">
        <v>9</v>
      </c>
      <c r="AL8" s="56">
        <v>9.6</v>
      </c>
      <c r="AM8" s="56">
        <v>9.9</v>
      </c>
      <c r="AN8" s="56">
        <v>9.8</v>
      </c>
      <c r="AO8" s="56"/>
      <c r="AP8" s="56"/>
      <c r="AQ8" s="56">
        <v>10.7</v>
      </c>
      <c r="AR8" s="56">
        <v>11</v>
      </c>
      <c r="AS8" s="56"/>
      <c r="AT8" s="56"/>
      <c r="AU8" s="56"/>
      <c r="AV8" s="56"/>
      <c r="AW8" s="56">
        <v>10.5</v>
      </c>
      <c r="AX8" s="56"/>
      <c r="AY8" s="56"/>
      <c r="AZ8" s="56"/>
      <c r="BA8" s="56">
        <v>5.5</v>
      </c>
    </row>
    <row r="9" spans="1:53" ht="12.75">
      <c r="A9" s="3" t="s">
        <v>11</v>
      </c>
      <c r="B9" s="20">
        <f t="shared" si="0"/>
        <v>116.19999999999997</v>
      </c>
      <c r="C9" s="7">
        <f t="shared" si="1"/>
        <v>0.3111111111111111</v>
      </c>
      <c r="D9" s="33">
        <f t="shared" si="2"/>
        <v>45</v>
      </c>
      <c r="E9" s="16">
        <f t="shared" si="3"/>
        <v>14</v>
      </c>
      <c r="F9" s="26">
        <f t="shared" si="4"/>
        <v>8.299999999999999</v>
      </c>
      <c r="G9" s="56">
        <v>10.7</v>
      </c>
      <c r="H9" s="56">
        <v>10.6</v>
      </c>
      <c r="I9" s="56"/>
      <c r="J9" s="56">
        <v>5.5</v>
      </c>
      <c r="K9" s="56">
        <v>8.2</v>
      </c>
      <c r="L9" s="56">
        <v>10.6</v>
      </c>
      <c r="M9" s="56">
        <v>5.5</v>
      </c>
      <c r="N9" s="56"/>
      <c r="O9" s="56">
        <v>8.2</v>
      </c>
      <c r="P9" s="56">
        <v>10.6</v>
      </c>
      <c r="Q9" s="56">
        <v>12.1</v>
      </c>
      <c r="R9" s="56">
        <v>12.1</v>
      </c>
      <c r="S9" s="56">
        <v>10.6</v>
      </c>
      <c r="T9" s="56"/>
      <c r="U9" s="56"/>
      <c r="V9" s="56"/>
      <c r="W9" s="56"/>
      <c r="X9" s="56" t="s">
        <v>57</v>
      </c>
      <c r="Y9" s="56"/>
      <c r="Z9" s="56"/>
      <c r="AA9" s="56"/>
      <c r="AB9" s="56"/>
      <c r="AC9" s="56" t="s">
        <v>57</v>
      </c>
      <c r="AD9" s="56"/>
      <c r="AE9" s="56" t="s">
        <v>57</v>
      </c>
      <c r="AF9" s="56" t="s">
        <v>57</v>
      </c>
      <c r="AG9" s="56"/>
      <c r="AH9" s="56"/>
      <c r="AI9" s="56" t="s">
        <v>57</v>
      </c>
      <c r="AJ9" s="56"/>
      <c r="AK9" s="56"/>
      <c r="AL9" s="56"/>
      <c r="AM9" s="56" t="s">
        <v>57</v>
      </c>
      <c r="AN9" s="56">
        <v>3</v>
      </c>
      <c r="AO9" s="56"/>
      <c r="AP9" s="56"/>
      <c r="AQ9" s="56"/>
      <c r="AR9" s="56"/>
      <c r="AS9" s="56"/>
      <c r="AT9" s="56">
        <v>3</v>
      </c>
      <c r="AU9" s="56"/>
      <c r="AV9" s="56"/>
      <c r="AW9" s="56"/>
      <c r="AX9" s="56"/>
      <c r="AY9" s="56"/>
      <c r="AZ9" s="56"/>
      <c r="BA9" s="56">
        <v>5.5</v>
      </c>
    </row>
    <row r="10" spans="1:53" ht="12.75">
      <c r="A10" s="3" t="s">
        <v>6</v>
      </c>
      <c r="B10" s="20">
        <f t="shared" si="0"/>
        <v>74</v>
      </c>
      <c r="C10" s="7">
        <f t="shared" si="1"/>
        <v>0.17777777777777778</v>
      </c>
      <c r="D10" s="33">
        <f t="shared" si="2"/>
        <v>45</v>
      </c>
      <c r="E10" s="16">
        <f t="shared" si="3"/>
        <v>8</v>
      </c>
      <c r="F10" s="26">
        <f t="shared" si="4"/>
        <v>9.25</v>
      </c>
      <c r="G10" s="56"/>
      <c r="H10" s="56">
        <v>10.6</v>
      </c>
      <c r="I10" s="56">
        <v>9</v>
      </c>
      <c r="J10" s="56"/>
      <c r="K10" s="56"/>
      <c r="L10" s="56"/>
      <c r="M10" s="56">
        <v>5.5</v>
      </c>
      <c r="N10" s="56">
        <v>8.2</v>
      </c>
      <c r="O10" s="56"/>
      <c r="P10" s="56">
        <v>10.6</v>
      </c>
      <c r="Q10" s="56">
        <v>10.6</v>
      </c>
      <c r="R10" s="56"/>
      <c r="S10" s="56"/>
      <c r="T10" s="56"/>
      <c r="U10" s="56"/>
      <c r="V10" s="56"/>
      <c r="W10" s="56"/>
      <c r="X10" s="56">
        <v>9</v>
      </c>
      <c r="Y10" s="56">
        <v>10.5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</row>
    <row r="11" spans="1:53" ht="12.75">
      <c r="A11" s="3" t="s">
        <v>10</v>
      </c>
      <c r="B11" s="20">
        <f t="shared" si="0"/>
        <v>8</v>
      </c>
      <c r="C11" s="7">
        <f t="shared" si="1"/>
        <v>0.022222222222222223</v>
      </c>
      <c r="D11" s="33">
        <f t="shared" si="2"/>
        <v>45</v>
      </c>
      <c r="E11" s="16">
        <f t="shared" si="3"/>
        <v>1</v>
      </c>
      <c r="F11" s="26">
        <f t="shared" si="4"/>
        <v>8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>
        <v>8</v>
      </c>
      <c r="AU11" s="56"/>
      <c r="AV11" s="56"/>
      <c r="AW11" s="56"/>
      <c r="AX11" s="56"/>
      <c r="AY11" s="56"/>
      <c r="AZ11" s="56"/>
      <c r="BA11" s="56"/>
    </row>
    <row r="12" spans="1:53" ht="12.75">
      <c r="A12" s="3" t="s">
        <v>3</v>
      </c>
      <c r="B12" s="20">
        <f t="shared" si="0"/>
        <v>6</v>
      </c>
      <c r="C12" s="7">
        <f t="shared" si="1"/>
        <v>0.022222222222222223</v>
      </c>
      <c r="D12" s="33">
        <f t="shared" si="2"/>
        <v>45</v>
      </c>
      <c r="E12" s="16">
        <f t="shared" si="3"/>
        <v>1</v>
      </c>
      <c r="F12" s="26">
        <f t="shared" si="4"/>
        <v>6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>
        <v>6</v>
      </c>
      <c r="AU12" s="56"/>
      <c r="AV12" s="56"/>
      <c r="AW12" s="56"/>
      <c r="AX12" s="56"/>
      <c r="AY12" s="56"/>
      <c r="AZ12" s="56"/>
      <c r="BA12" s="56"/>
    </row>
    <row r="13" spans="1:53" ht="12.75">
      <c r="A13" s="3" t="s">
        <v>7</v>
      </c>
      <c r="B13" s="20">
        <f t="shared" si="0"/>
        <v>5.5</v>
      </c>
      <c r="C13" s="7">
        <f t="shared" si="1"/>
        <v>0.044444444444444446</v>
      </c>
      <c r="D13" s="33">
        <f t="shared" si="2"/>
        <v>45</v>
      </c>
      <c r="E13" s="16">
        <f t="shared" si="3"/>
        <v>2</v>
      </c>
      <c r="F13" s="26">
        <f t="shared" si="4"/>
        <v>2.75</v>
      </c>
      <c r="G13" s="56"/>
      <c r="H13" s="56"/>
      <c r="I13" s="56">
        <v>0</v>
      </c>
      <c r="J13" s="56"/>
      <c r="K13" s="56"/>
      <c r="L13" s="56"/>
      <c r="M13" s="56"/>
      <c r="N13" s="56"/>
      <c r="O13" s="56"/>
      <c r="P13" s="56"/>
      <c r="Q13" s="56"/>
      <c r="R13" s="56" t="s">
        <v>57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 t="s">
        <v>57</v>
      </c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>
        <v>5.5</v>
      </c>
    </row>
    <row r="14" spans="1:53" s="27" customFormat="1" ht="12.75">
      <c r="A14" s="29" t="s">
        <v>25</v>
      </c>
      <c r="B14" s="29" t="s">
        <v>25</v>
      </c>
      <c r="C14" s="29" t="s">
        <v>25</v>
      </c>
      <c r="D14" s="29" t="s">
        <v>25</v>
      </c>
      <c r="E14" s="29" t="s">
        <v>25</v>
      </c>
      <c r="F14" s="29" t="s">
        <v>25</v>
      </c>
      <c r="G14" s="57">
        <f aca="true" t="shared" si="5" ref="G14:BA14">COUNT(G4:G13)</f>
        <v>5</v>
      </c>
      <c r="H14" s="57">
        <f t="shared" si="5"/>
        <v>6</v>
      </c>
      <c r="I14" s="57">
        <f t="shared" si="5"/>
        <v>6</v>
      </c>
      <c r="J14" s="57">
        <f t="shared" si="5"/>
        <v>4</v>
      </c>
      <c r="K14" s="57">
        <f t="shared" si="5"/>
        <v>6</v>
      </c>
      <c r="L14" s="57">
        <f t="shared" si="5"/>
        <v>4</v>
      </c>
      <c r="M14" s="57">
        <f t="shared" si="5"/>
        <v>7</v>
      </c>
      <c r="N14" s="57">
        <f t="shared" si="5"/>
        <v>5</v>
      </c>
      <c r="O14" s="57">
        <f t="shared" si="5"/>
        <v>4</v>
      </c>
      <c r="P14" s="57">
        <f t="shared" si="5"/>
        <v>6</v>
      </c>
      <c r="Q14" s="57">
        <f t="shared" si="5"/>
        <v>6</v>
      </c>
      <c r="R14" s="57">
        <f t="shared" si="5"/>
        <v>5</v>
      </c>
      <c r="S14" s="57">
        <f t="shared" si="5"/>
        <v>4</v>
      </c>
      <c r="T14" s="57">
        <f t="shared" si="5"/>
        <v>2</v>
      </c>
      <c r="U14" s="57">
        <f t="shared" si="5"/>
        <v>4</v>
      </c>
      <c r="V14" s="57">
        <f t="shared" si="5"/>
        <v>4</v>
      </c>
      <c r="W14" s="57">
        <f t="shared" si="5"/>
        <v>4</v>
      </c>
      <c r="X14" s="57">
        <f t="shared" si="5"/>
        <v>5</v>
      </c>
      <c r="Y14" s="57">
        <f t="shared" si="5"/>
        <v>4</v>
      </c>
      <c r="Z14" s="57">
        <f t="shared" si="5"/>
        <v>3</v>
      </c>
      <c r="AA14" s="57">
        <f t="shared" si="5"/>
        <v>3</v>
      </c>
      <c r="AB14" s="57">
        <f t="shared" si="5"/>
        <v>2</v>
      </c>
      <c r="AC14" s="57">
        <f t="shared" si="5"/>
        <v>3</v>
      </c>
      <c r="AD14" s="57">
        <f t="shared" si="5"/>
        <v>3</v>
      </c>
      <c r="AE14" s="57">
        <f t="shared" si="5"/>
        <v>2</v>
      </c>
      <c r="AF14" s="57">
        <f t="shared" si="5"/>
        <v>2</v>
      </c>
      <c r="AG14" s="57">
        <f t="shared" si="5"/>
        <v>0</v>
      </c>
      <c r="AH14" s="57">
        <f t="shared" si="5"/>
        <v>0</v>
      </c>
      <c r="AI14" s="57">
        <f t="shared" si="5"/>
        <v>2</v>
      </c>
      <c r="AJ14" s="57">
        <f t="shared" si="5"/>
        <v>2</v>
      </c>
      <c r="AK14" s="57">
        <f t="shared" si="5"/>
        <v>4</v>
      </c>
      <c r="AL14" s="57">
        <f t="shared" si="5"/>
        <v>4</v>
      </c>
      <c r="AM14" s="57">
        <f t="shared" si="5"/>
        <v>5</v>
      </c>
      <c r="AN14" s="57">
        <f t="shared" si="5"/>
        <v>5</v>
      </c>
      <c r="AO14" s="57">
        <f t="shared" si="5"/>
        <v>3</v>
      </c>
      <c r="AP14" s="57">
        <f t="shared" si="5"/>
        <v>4</v>
      </c>
      <c r="AQ14" s="57">
        <f t="shared" si="5"/>
        <v>2</v>
      </c>
      <c r="AR14" s="57">
        <f t="shared" si="5"/>
        <v>2</v>
      </c>
      <c r="AS14" s="57">
        <f t="shared" si="5"/>
        <v>2</v>
      </c>
      <c r="AT14" s="57">
        <f t="shared" si="5"/>
        <v>6</v>
      </c>
      <c r="AU14" s="57">
        <f t="shared" si="5"/>
        <v>4</v>
      </c>
      <c r="AV14" s="57">
        <f t="shared" si="5"/>
        <v>4</v>
      </c>
      <c r="AW14" s="57">
        <f t="shared" si="5"/>
        <v>4</v>
      </c>
      <c r="AX14" s="57">
        <f t="shared" si="5"/>
        <v>2</v>
      </c>
      <c r="AY14" s="57">
        <f t="shared" si="5"/>
        <v>2</v>
      </c>
      <c r="AZ14" s="57">
        <f t="shared" si="5"/>
        <v>3</v>
      </c>
      <c r="BA14" s="57">
        <f t="shared" si="5"/>
        <v>7</v>
      </c>
    </row>
    <row r="15" spans="1:53" ht="12.75">
      <c r="A15" s="28">
        <f>E17/COUNT(G15:AZ15)</f>
        <v>3.840909090909091</v>
      </c>
      <c r="B15" s="48">
        <f>AVERAGE(B4:B13)</f>
        <v>183.31</v>
      </c>
      <c r="C15" s="49">
        <f>AVERAGE(C4:C13)</f>
        <v>0.391111111111111</v>
      </c>
      <c r="D15" s="48">
        <f>AVERAGE(D4:D12)</f>
        <v>45</v>
      </c>
      <c r="E15" s="48">
        <f>AVERAGE(E4:E13)</f>
        <v>17.6</v>
      </c>
      <c r="F15" s="48">
        <f>AVERAGE(F4:F13)</f>
        <v>8.789152426520847</v>
      </c>
      <c r="G15" s="58">
        <f aca="true" t="shared" si="6" ref="G15:AZ15">IF(G14=0,"",G14)</f>
        <v>5</v>
      </c>
      <c r="H15" s="58">
        <f t="shared" si="6"/>
        <v>6</v>
      </c>
      <c r="I15" s="58">
        <f t="shared" si="6"/>
        <v>6</v>
      </c>
      <c r="J15" s="58">
        <f t="shared" si="6"/>
        <v>4</v>
      </c>
      <c r="K15" s="58">
        <f t="shared" si="6"/>
        <v>6</v>
      </c>
      <c r="L15" s="58">
        <f t="shared" si="6"/>
        <v>4</v>
      </c>
      <c r="M15" s="58">
        <f t="shared" si="6"/>
        <v>7</v>
      </c>
      <c r="N15" s="58">
        <f t="shared" si="6"/>
        <v>5</v>
      </c>
      <c r="O15" s="58">
        <f t="shared" si="6"/>
        <v>4</v>
      </c>
      <c r="P15" s="58">
        <f t="shared" si="6"/>
        <v>6</v>
      </c>
      <c r="Q15" s="58">
        <f t="shared" si="6"/>
        <v>6</v>
      </c>
      <c r="R15" s="58">
        <f t="shared" si="6"/>
        <v>5</v>
      </c>
      <c r="S15" s="58">
        <f t="shared" si="6"/>
        <v>4</v>
      </c>
      <c r="T15" s="58">
        <f t="shared" si="6"/>
        <v>2</v>
      </c>
      <c r="U15" s="58">
        <f t="shared" si="6"/>
        <v>4</v>
      </c>
      <c r="V15" s="58">
        <f t="shared" si="6"/>
        <v>4</v>
      </c>
      <c r="W15" s="58">
        <f t="shared" si="6"/>
        <v>4</v>
      </c>
      <c r="X15" s="58">
        <f t="shared" si="6"/>
        <v>5</v>
      </c>
      <c r="Y15" s="58">
        <f t="shared" si="6"/>
        <v>4</v>
      </c>
      <c r="Z15" s="58">
        <f t="shared" si="6"/>
        <v>3</v>
      </c>
      <c r="AA15" s="58">
        <f t="shared" si="6"/>
        <v>3</v>
      </c>
      <c r="AB15" s="58">
        <f t="shared" si="6"/>
        <v>2</v>
      </c>
      <c r="AC15" s="58">
        <f t="shared" si="6"/>
        <v>3</v>
      </c>
      <c r="AD15" s="58">
        <f t="shared" si="6"/>
        <v>3</v>
      </c>
      <c r="AE15" s="58">
        <f t="shared" si="6"/>
        <v>2</v>
      </c>
      <c r="AF15" s="58">
        <f aca="true" t="shared" si="7" ref="AF15:AK15">IF(AF14=0,"",AF14)</f>
        <v>2</v>
      </c>
      <c r="AG15" s="58">
        <f t="shared" si="7"/>
      </c>
      <c r="AH15" s="58">
        <f t="shared" si="7"/>
      </c>
      <c r="AI15" s="58">
        <f t="shared" si="7"/>
        <v>2</v>
      </c>
      <c r="AJ15" s="58">
        <f t="shared" si="7"/>
        <v>2</v>
      </c>
      <c r="AK15" s="58">
        <f t="shared" si="7"/>
        <v>4</v>
      </c>
      <c r="AL15" s="58">
        <f t="shared" si="6"/>
        <v>4</v>
      </c>
      <c r="AM15" s="58">
        <f t="shared" si="6"/>
        <v>5</v>
      </c>
      <c r="AN15" s="58">
        <f t="shared" si="6"/>
        <v>5</v>
      </c>
      <c r="AO15" s="58">
        <f t="shared" si="6"/>
        <v>3</v>
      </c>
      <c r="AP15" s="58">
        <f t="shared" si="6"/>
        <v>4</v>
      </c>
      <c r="AQ15" s="58">
        <f t="shared" si="6"/>
        <v>2</v>
      </c>
      <c r="AR15" s="58">
        <f t="shared" si="6"/>
        <v>2</v>
      </c>
      <c r="AS15" s="58">
        <f t="shared" si="6"/>
        <v>2</v>
      </c>
      <c r="AT15" s="58">
        <f t="shared" si="6"/>
        <v>6</v>
      </c>
      <c r="AU15" s="58">
        <f t="shared" si="6"/>
        <v>4</v>
      </c>
      <c r="AV15" s="58">
        <f t="shared" si="6"/>
        <v>4</v>
      </c>
      <c r="AW15" s="58">
        <f t="shared" si="6"/>
        <v>4</v>
      </c>
      <c r="AX15" s="58">
        <f t="shared" si="6"/>
        <v>2</v>
      </c>
      <c r="AY15" s="58">
        <f t="shared" si="6"/>
        <v>2</v>
      </c>
      <c r="AZ15" s="58">
        <f t="shared" si="6"/>
        <v>3</v>
      </c>
      <c r="BA15" s="58">
        <f>IF(BA14=0,"",BA14)</f>
        <v>7</v>
      </c>
    </row>
    <row r="16" spans="7:53" ht="12.75" hidden="1">
      <c r="G16" s="58"/>
      <c r="H16" s="58"/>
      <c r="I16" s="58"/>
      <c r="J16" s="58"/>
      <c r="K16" s="58"/>
      <c r="L16" s="58"/>
      <c r="M16" s="58"/>
      <c r="N16" s="56">
        <v>7.12295081967213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5:53" ht="12.75" hidden="1">
      <c r="E17" s="27">
        <f>SUM(G14:AZ14)</f>
        <v>169</v>
      </c>
      <c r="G17" s="58"/>
      <c r="H17" s="58"/>
      <c r="I17" s="58"/>
      <c r="J17" s="58"/>
      <c r="K17" s="58"/>
      <c r="L17" s="58"/>
      <c r="M17" s="58"/>
      <c r="N17" s="56">
        <v>6.36885245901639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5:53" ht="12.75" hidden="1">
      <c r="E18" s="47">
        <f>SUM(E4:E13)</f>
        <v>176</v>
      </c>
      <c r="G18" s="58"/>
      <c r="H18" s="58"/>
      <c r="I18" s="58"/>
      <c r="J18" s="58"/>
      <c r="K18" s="58"/>
      <c r="L18" s="58"/>
      <c r="M18" s="58"/>
      <c r="N18" s="56">
        <v>5.61475409836065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7:53" ht="12.75" hidden="1">
      <c r="G19" s="58"/>
      <c r="H19" s="58"/>
      <c r="I19" s="58"/>
      <c r="J19" s="58"/>
      <c r="K19" s="58"/>
      <c r="L19" s="58"/>
      <c r="M19" s="58"/>
      <c r="N19" s="56">
        <v>4.86065573770492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7:53" ht="12.75">
      <c r="G20" s="59">
        <f aca="true" t="shared" si="8" ref="G20:BA20">SUM(G4:G13)</f>
        <v>54.900000000000006</v>
      </c>
      <c r="H20" s="59">
        <f t="shared" si="8"/>
        <v>65.1</v>
      </c>
      <c r="I20" s="59">
        <f t="shared" si="8"/>
        <v>57.4</v>
      </c>
      <c r="J20" s="59">
        <f t="shared" si="8"/>
        <v>41.8</v>
      </c>
      <c r="K20" s="59">
        <f t="shared" si="8"/>
        <v>52.89999999999999</v>
      </c>
      <c r="L20" s="59">
        <f t="shared" si="8"/>
        <v>47.900000000000006</v>
      </c>
      <c r="M20" s="59">
        <f t="shared" si="8"/>
        <v>60.699999999999996</v>
      </c>
      <c r="N20" s="59">
        <f t="shared" si="8"/>
        <v>53.599999999999994</v>
      </c>
      <c r="O20" s="59">
        <f t="shared" si="8"/>
        <v>31.2</v>
      </c>
      <c r="P20" s="59">
        <f t="shared" si="8"/>
        <v>57.5</v>
      </c>
      <c r="Q20" s="59">
        <f t="shared" si="8"/>
        <v>65.5</v>
      </c>
      <c r="R20" s="59">
        <f t="shared" si="8"/>
        <v>57.5</v>
      </c>
      <c r="S20" s="59">
        <f t="shared" si="8"/>
        <v>39.3</v>
      </c>
      <c r="T20" s="59">
        <f t="shared" si="8"/>
        <v>24.2</v>
      </c>
      <c r="U20" s="59">
        <f t="shared" si="8"/>
        <v>51.800000000000004</v>
      </c>
      <c r="V20" s="59">
        <f t="shared" si="8"/>
        <v>47.1</v>
      </c>
      <c r="W20" s="59">
        <f t="shared" si="8"/>
        <v>48.6</v>
      </c>
      <c r="X20" s="59">
        <f t="shared" si="8"/>
        <v>61.8</v>
      </c>
      <c r="Y20" s="59">
        <f t="shared" si="8"/>
        <v>52.300000000000004</v>
      </c>
      <c r="Z20" s="59">
        <f t="shared" si="8"/>
        <v>36.5</v>
      </c>
      <c r="AA20" s="59">
        <f t="shared" si="8"/>
        <v>36.6</v>
      </c>
      <c r="AB20" s="59">
        <f t="shared" si="8"/>
        <v>24.2</v>
      </c>
      <c r="AC20" s="59">
        <f t="shared" si="8"/>
        <v>36.3</v>
      </c>
      <c r="AD20" s="59">
        <f t="shared" si="8"/>
        <v>36.3</v>
      </c>
      <c r="AE20" s="59">
        <f t="shared" si="8"/>
        <v>25.4</v>
      </c>
      <c r="AF20" s="59">
        <f t="shared" si="8"/>
        <v>20.1</v>
      </c>
      <c r="AG20" s="59">
        <f t="shared" si="8"/>
        <v>0</v>
      </c>
      <c r="AH20" s="59">
        <f t="shared" si="8"/>
        <v>0</v>
      </c>
      <c r="AI20" s="59">
        <f t="shared" si="8"/>
        <v>16</v>
      </c>
      <c r="AJ20" s="59">
        <f t="shared" si="8"/>
        <v>24.2</v>
      </c>
      <c r="AK20" s="59">
        <f t="shared" si="8"/>
        <v>45.3</v>
      </c>
      <c r="AL20" s="59">
        <f t="shared" si="8"/>
        <v>44.1</v>
      </c>
      <c r="AM20" s="59">
        <f t="shared" si="8"/>
        <v>54.2</v>
      </c>
      <c r="AN20" s="59">
        <f t="shared" si="8"/>
        <v>49.099999999999994</v>
      </c>
      <c r="AO20" s="59">
        <f t="shared" si="8"/>
        <v>34.2</v>
      </c>
      <c r="AP20" s="59">
        <f t="shared" si="8"/>
        <v>28.1</v>
      </c>
      <c r="AQ20" s="59">
        <f t="shared" si="8"/>
        <v>21.4</v>
      </c>
      <c r="AR20" s="59">
        <f t="shared" si="8"/>
        <v>23.1</v>
      </c>
      <c r="AS20" s="59">
        <f t="shared" si="8"/>
        <v>24.2</v>
      </c>
      <c r="AT20" s="59">
        <f t="shared" si="8"/>
        <v>49.2</v>
      </c>
      <c r="AU20" s="59">
        <f t="shared" si="8"/>
        <v>51.800000000000004</v>
      </c>
      <c r="AV20" s="59">
        <f t="shared" si="8"/>
        <v>53.7</v>
      </c>
      <c r="AW20" s="59">
        <f t="shared" si="8"/>
        <v>45.2</v>
      </c>
      <c r="AX20" s="59">
        <f t="shared" si="8"/>
        <v>2</v>
      </c>
      <c r="AY20" s="59">
        <f t="shared" si="8"/>
        <v>12.1</v>
      </c>
      <c r="AZ20" s="59">
        <f t="shared" si="8"/>
        <v>27.4</v>
      </c>
      <c r="BA20" s="59">
        <f t="shared" si="8"/>
        <v>41.3</v>
      </c>
    </row>
    <row r="21" spans="7:53" ht="12.75">
      <c r="G21" s="59">
        <f>G20</f>
        <v>54.900000000000006</v>
      </c>
      <c r="H21" s="59">
        <f aca="true" t="shared" si="9" ref="H21:BA21">H20+G21</f>
        <v>120</v>
      </c>
      <c r="I21" s="59">
        <f t="shared" si="9"/>
        <v>177.4</v>
      </c>
      <c r="J21" s="59">
        <f t="shared" si="9"/>
        <v>219.2</v>
      </c>
      <c r="K21" s="59">
        <f t="shared" si="9"/>
        <v>272.09999999999997</v>
      </c>
      <c r="L21" s="59">
        <f t="shared" si="9"/>
        <v>320</v>
      </c>
      <c r="M21" s="59">
        <f t="shared" si="9"/>
        <v>380.7</v>
      </c>
      <c r="N21" s="59">
        <f t="shared" si="9"/>
        <v>434.29999999999995</v>
      </c>
      <c r="O21" s="59">
        <f t="shared" si="9"/>
        <v>465.49999999999994</v>
      </c>
      <c r="P21" s="59">
        <f t="shared" si="9"/>
        <v>523</v>
      </c>
      <c r="Q21" s="59">
        <f t="shared" si="9"/>
        <v>588.5</v>
      </c>
      <c r="R21" s="59">
        <f t="shared" si="9"/>
        <v>646</v>
      </c>
      <c r="S21" s="59">
        <f t="shared" si="9"/>
        <v>685.3</v>
      </c>
      <c r="T21" s="59">
        <f t="shared" si="9"/>
        <v>709.5</v>
      </c>
      <c r="U21" s="59">
        <f t="shared" si="9"/>
        <v>761.3</v>
      </c>
      <c r="V21" s="59">
        <f t="shared" si="9"/>
        <v>808.4</v>
      </c>
      <c r="W21" s="59">
        <f t="shared" si="9"/>
        <v>857</v>
      </c>
      <c r="X21" s="59">
        <f t="shared" si="9"/>
        <v>918.8</v>
      </c>
      <c r="Y21" s="59">
        <f t="shared" si="9"/>
        <v>971.0999999999999</v>
      </c>
      <c r="Z21" s="59">
        <f t="shared" si="9"/>
        <v>1007.5999999999999</v>
      </c>
      <c r="AA21" s="59">
        <f t="shared" si="9"/>
        <v>1044.1999999999998</v>
      </c>
      <c r="AB21" s="59">
        <f t="shared" si="9"/>
        <v>1068.3999999999999</v>
      </c>
      <c r="AC21" s="59">
        <f t="shared" si="9"/>
        <v>1104.6999999999998</v>
      </c>
      <c r="AD21" s="59">
        <f t="shared" si="9"/>
        <v>1140.9999999999998</v>
      </c>
      <c r="AE21" s="59">
        <f t="shared" si="9"/>
        <v>1166.3999999999999</v>
      </c>
      <c r="AF21" s="59">
        <f t="shared" si="9"/>
        <v>1186.4999999999998</v>
      </c>
      <c r="AG21" s="59">
        <f t="shared" si="9"/>
        <v>1186.4999999999998</v>
      </c>
      <c r="AH21" s="59">
        <f t="shared" si="9"/>
        <v>1186.4999999999998</v>
      </c>
      <c r="AI21" s="59">
        <f t="shared" si="9"/>
        <v>1202.4999999999998</v>
      </c>
      <c r="AJ21" s="59">
        <f t="shared" si="9"/>
        <v>1226.6999999999998</v>
      </c>
      <c r="AK21" s="59">
        <f t="shared" si="9"/>
        <v>1271.9999999999998</v>
      </c>
      <c r="AL21" s="59">
        <f t="shared" si="9"/>
        <v>1316.0999999999997</v>
      </c>
      <c r="AM21" s="59">
        <f t="shared" si="9"/>
        <v>1370.2999999999997</v>
      </c>
      <c r="AN21" s="59">
        <f t="shared" si="9"/>
        <v>1419.3999999999996</v>
      </c>
      <c r="AO21" s="59">
        <f t="shared" si="9"/>
        <v>1453.5999999999997</v>
      </c>
      <c r="AP21" s="59">
        <f t="shared" si="9"/>
        <v>1481.6999999999996</v>
      </c>
      <c r="AQ21" s="59">
        <f t="shared" si="9"/>
        <v>1503.0999999999997</v>
      </c>
      <c r="AR21" s="59">
        <f t="shared" si="9"/>
        <v>1526.1999999999996</v>
      </c>
      <c r="AS21" s="59">
        <f t="shared" si="9"/>
        <v>1550.3999999999996</v>
      </c>
      <c r="AT21" s="59">
        <f t="shared" si="9"/>
        <v>1599.5999999999997</v>
      </c>
      <c r="AU21" s="59">
        <f t="shared" si="9"/>
        <v>1651.3999999999996</v>
      </c>
      <c r="AV21" s="59">
        <f t="shared" si="9"/>
        <v>1705.0999999999997</v>
      </c>
      <c r="AW21" s="59">
        <f t="shared" si="9"/>
        <v>1750.2999999999997</v>
      </c>
      <c r="AX21" s="59">
        <f t="shared" si="9"/>
        <v>1752.2999999999997</v>
      </c>
      <c r="AY21" s="59">
        <f t="shared" si="9"/>
        <v>1764.3999999999996</v>
      </c>
      <c r="AZ21" s="59">
        <f t="shared" si="9"/>
        <v>1791.7999999999997</v>
      </c>
      <c r="BA21" s="59">
        <f t="shared" si="9"/>
        <v>1833.0999999999997</v>
      </c>
    </row>
  </sheetData>
  <sheetProtection/>
  <mergeCells count="1">
    <mergeCell ref="G2:BA2"/>
  </mergeCells>
  <printOptions/>
  <pageMargins left="0.31" right="0.2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&amp;C&amp;"Arial,Fett"&amp;16Knickfööss Trainingstagebuch 2007</oddHeader>
    <oddFooter>&amp;L&amp;F&amp;C&amp;A&amp;RW. Kahlke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M.Wrobel</dc:creator>
  <cp:keywords/>
  <dc:description/>
  <cp:lastModifiedBy>Wolfgang</cp:lastModifiedBy>
  <cp:lastPrinted>2020-04-18T09:05:16Z</cp:lastPrinted>
  <dcterms:created xsi:type="dcterms:W3CDTF">2002-09-26T19:02:51Z</dcterms:created>
  <dcterms:modified xsi:type="dcterms:W3CDTF">2020-12-31T13:25:16Z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